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1_Projekty\2 0 2 5\2025-14 Sportoviště Přelouč\C_Fotbalové hřiště\Rozpočet\"/>
    </mc:Choice>
  </mc:AlternateContent>
  <xr:revisionPtr revIDLastSave="0" documentId="8_{B167E849-5D39-4F08-A1F1-58853B7C5D22}" xr6:coauthVersionLast="47" xr6:coauthVersionMax="47" xr10:uidLastSave="{00000000-0000-0000-0000-000000000000}"/>
  <bookViews>
    <workbookView xWindow="-23148" yWindow="-36" windowWidth="23256" windowHeight="13176" xr2:uid="{14F19D94-9674-484D-ABFC-877332A42B53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100" i="12"/>
  <c r="AC100" i="12"/>
  <c r="AD100" i="12"/>
  <c r="BA77" i="12"/>
  <c r="BA72" i="12"/>
  <c r="BA71" i="12"/>
  <c r="BA69" i="12"/>
  <c r="BA66" i="12"/>
  <c r="BA58" i="12"/>
  <c r="BA56" i="12"/>
  <c r="BA55" i="12"/>
  <c r="BA53" i="12"/>
  <c r="BA52" i="12"/>
  <c r="BA50" i="12"/>
  <c r="BA49" i="12"/>
  <c r="BA48" i="12"/>
  <c r="BA47" i="12"/>
  <c r="BA46" i="12"/>
  <c r="BA45" i="12"/>
  <c r="BA44" i="12"/>
  <c r="BA43" i="12"/>
  <c r="BA42" i="12"/>
  <c r="BA41" i="12"/>
  <c r="BA40" i="12"/>
  <c r="BA39" i="12"/>
  <c r="BA21" i="12"/>
  <c r="BA18" i="12"/>
  <c r="BA13" i="12"/>
  <c r="BA11" i="12"/>
  <c r="F9" i="12"/>
  <c r="G9" i="12"/>
  <c r="I9" i="12"/>
  <c r="I8" i="12" s="1"/>
  <c r="K9" i="12"/>
  <c r="K8" i="12" s="1"/>
  <c r="M9" i="12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2" i="12"/>
  <c r="G12" i="12"/>
  <c r="I12" i="12"/>
  <c r="K12" i="12"/>
  <c r="M12" i="12"/>
  <c r="O12" i="12"/>
  <c r="Q12" i="12"/>
  <c r="U12" i="12"/>
  <c r="F14" i="12"/>
  <c r="G14" i="12" s="1"/>
  <c r="M14" i="12" s="1"/>
  <c r="I14" i="12"/>
  <c r="K14" i="12"/>
  <c r="O14" i="12"/>
  <c r="Q14" i="12"/>
  <c r="U14" i="12"/>
  <c r="F15" i="12"/>
  <c r="G15" i="12"/>
  <c r="I15" i="12"/>
  <c r="K15" i="12"/>
  <c r="M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/>
  <c r="I17" i="12"/>
  <c r="K17" i="12"/>
  <c r="M17" i="12"/>
  <c r="O17" i="12"/>
  <c r="Q17" i="12"/>
  <c r="U17" i="12"/>
  <c r="F19" i="12"/>
  <c r="G19" i="12" s="1"/>
  <c r="M19" i="12" s="1"/>
  <c r="I19" i="12"/>
  <c r="K19" i="12"/>
  <c r="O19" i="12"/>
  <c r="Q19" i="12"/>
  <c r="U19" i="12"/>
  <c r="F20" i="12"/>
  <c r="G20" i="12"/>
  <c r="I20" i="12"/>
  <c r="K20" i="12"/>
  <c r="M20" i="12"/>
  <c r="O20" i="12"/>
  <c r="Q20" i="12"/>
  <c r="U20" i="12"/>
  <c r="F22" i="12"/>
  <c r="G22" i="12" s="1"/>
  <c r="M22" i="12" s="1"/>
  <c r="I22" i="12"/>
  <c r="K22" i="12"/>
  <c r="O22" i="12"/>
  <c r="Q22" i="12"/>
  <c r="U22" i="12"/>
  <c r="F23" i="12"/>
  <c r="G23" i="12"/>
  <c r="I23" i="12"/>
  <c r="K23" i="12"/>
  <c r="M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/>
  <c r="I25" i="12"/>
  <c r="K25" i="12"/>
  <c r="M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I27" i="12"/>
  <c r="K27" i="12"/>
  <c r="M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/>
  <c r="I29" i="12"/>
  <c r="K29" i="12"/>
  <c r="M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I33" i="12"/>
  <c r="K33" i="12"/>
  <c r="M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I35" i="12"/>
  <c r="K35" i="12"/>
  <c r="M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I37" i="12"/>
  <c r="K37" i="12"/>
  <c r="M37" i="12"/>
  <c r="O37" i="12"/>
  <c r="Q37" i="12"/>
  <c r="U37" i="12"/>
  <c r="F38" i="12"/>
  <c r="G38" i="12" s="1"/>
  <c r="M38" i="12" s="1"/>
  <c r="I38" i="12"/>
  <c r="K38" i="12"/>
  <c r="O38" i="12"/>
  <c r="Q38" i="12"/>
  <c r="U38" i="12"/>
  <c r="F51" i="12"/>
  <c r="G51" i="12"/>
  <c r="I51" i="12"/>
  <c r="K51" i="12"/>
  <c r="M51" i="12"/>
  <c r="O51" i="12"/>
  <c r="Q51" i="12"/>
  <c r="U51" i="12"/>
  <c r="F57" i="12"/>
  <c r="G57" i="12" s="1"/>
  <c r="M57" i="12" s="1"/>
  <c r="I57" i="12"/>
  <c r="K57" i="12"/>
  <c r="O57" i="12"/>
  <c r="Q57" i="12"/>
  <c r="U57" i="12"/>
  <c r="F59" i="12"/>
  <c r="G59" i="12"/>
  <c r="I59" i="12"/>
  <c r="K59" i="12"/>
  <c r="M59" i="12"/>
  <c r="O59" i="12"/>
  <c r="Q59" i="12"/>
  <c r="U59" i="12"/>
  <c r="F60" i="12"/>
  <c r="G60" i="12" s="1"/>
  <c r="M60" i="12" s="1"/>
  <c r="I60" i="12"/>
  <c r="K60" i="12"/>
  <c r="O60" i="12"/>
  <c r="Q60" i="12"/>
  <c r="U60" i="12"/>
  <c r="F62" i="12"/>
  <c r="G62" i="12"/>
  <c r="G61" i="12" s="1"/>
  <c r="I62" i="12"/>
  <c r="K62" i="12"/>
  <c r="O62" i="12"/>
  <c r="Q62" i="12"/>
  <c r="U62" i="12"/>
  <c r="F63" i="12"/>
  <c r="G63" i="12"/>
  <c r="I63" i="12"/>
  <c r="I61" i="12" s="1"/>
  <c r="K63" i="12"/>
  <c r="K61" i="12" s="1"/>
  <c r="M63" i="12"/>
  <c r="O63" i="12"/>
  <c r="O61" i="12" s="1"/>
  <c r="Q63" i="12"/>
  <c r="Q61" i="12" s="1"/>
  <c r="U63" i="12"/>
  <c r="U61" i="12" s="1"/>
  <c r="F64" i="12"/>
  <c r="G64" i="12"/>
  <c r="M64" i="12" s="1"/>
  <c r="I64" i="12"/>
  <c r="K64" i="12"/>
  <c r="O64" i="12"/>
  <c r="Q64" i="12"/>
  <c r="U64" i="12"/>
  <c r="F65" i="12"/>
  <c r="G65" i="12"/>
  <c r="I65" i="12"/>
  <c r="K65" i="12"/>
  <c r="M65" i="12"/>
  <c r="O65" i="12"/>
  <c r="Q65" i="12"/>
  <c r="U65" i="12"/>
  <c r="F67" i="12"/>
  <c r="G67" i="12"/>
  <c r="M67" i="12" s="1"/>
  <c r="I67" i="12"/>
  <c r="K67" i="12"/>
  <c r="O67" i="12"/>
  <c r="Q67" i="12"/>
  <c r="U67" i="12"/>
  <c r="F68" i="12"/>
  <c r="G68" i="12"/>
  <c r="I68" i="12"/>
  <c r="K68" i="12"/>
  <c r="M68" i="12"/>
  <c r="O68" i="12"/>
  <c r="Q68" i="12"/>
  <c r="U68" i="12"/>
  <c r="F70" i="12"/>
  <c r="G70" i="12"/>
  <c r="M70" i="12" s="1"/>
  <c r="I70" i="12"/>
  <c r="K70" i="12"/>
  <c r="O70" i="12"/>
  <c r="Q70" i="12"/>
  <c r="U70" i="12"/>
  <c r="F73" i="12"/>
  <c r="G73" i="12"/>
  <c r="I73" i="12"/>
  <c r="K73" i="12"/>
  <c r="M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I75" i="12"/>
  <c r="K75" i="12"/>
  <c r="M75" i="12"/>
  <c r="O75" i="12"/>
  <c r="Q75" i="12"/>
  <c r="U75" i="12"/>
  <c r="F76" i="12"/>
  <c r="G76" i="12"/>
  <c r="M76" i="12" s="1"/>
  <c r="I76" i="12"/>
  <c r="K76" i="12"/>
  <c r="O76" i="12"/>
  <c r="Q76" i="12"/>
  <c r="U76" i="12"/>
  <c r="F78" i="12"/>
  <c r="G78" i="12"/>
  <c r="I78" i="12"/>
  <c r="K78" i="12"/>
  <c r="M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I80" i="12"/>
  <c r="K80" i="12"/>
  <c r="M80" i="12"/>
  <c r="O80" i="12"/>
  <c r="Q80" i="12"/>
  <c r="U80" i="12"/>
  <c r="G81" i="12"/>
  <c r="F82" i="12"/>
  <c r="G82" i="12"/>
  <c r="I82" i="12"/>
  <c r="K82" i="12"/>
  <c r="K81" i="12" s="1"/>
  <c r="M82" i="12"/>
  <c r="M81" i="12" s="1"/>
  <c r="O82" i="12"/>
  <c r="O81" i="12" s="1"/>
  <c r="Q82" i="12"/>
  <c r="Q81" i="12" s="1"/>
  <c r="U82" i="12"/>
  <c r="U81" i="12" s="1"/>
  <c r="F83" i="12"/>
  <c r="G83" i="12"/>
  <c r="M83" i="12" s="1"/>
  <c r="I83" i="12"/>
  <c r="I81" i="12" s="1"/>
  <c r="K83" i="12"/>
  <c r="O83" i="12"/>
  <c r="Q83" i="12"/>
  <c r="U83" i="12"/>
  <c r="F84" i="12"/>
  <c r="G84" i="12"/>
  <c r="I84" i="12"/>
  <c r="K84" i="12"/>
  <c r="M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/>
  <c r="I86" i="12"/>
  <c r="K86" i="12"/>
  <c r="M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/>
  <c r="I88" i="12"/>
  <c r="K88" i="12"/>
  <c r="M88" i="12"/>
  <c r="O88" i="12"/>
  <c r="Q88" i="12"/>
  <c r="U88" i="12"/>
  <c r="F89" i="12"/>
  <c r="G89" i="12"/>
  <c r="M89" i="12" s="1"/>
  <c r="I89" i="12"/>
  <c r="K89" i="12"/>
  <c r="O89" i="12"/>
  <c r="Q89" i="12"/>
  <c r="U89" i="12"/>
  <c r="F91" i="12"/>
  <c r="G91" i="12"/>
  <c r="M91" i="12" s="1"/>
  <c r="M90" i="12" s="1"/>
  <c r="I91" i="12"/>
  <c r="I90" i="12" s="1"/>
  <c r="K91" i="12"/>
  <c r="K90" i="12" s="1"/>
  <c r="O91" i="12"/>
  <c r="Q91" i="12"/>
  <c r="U91" i="12"/>
  <c r="F92" i="12"/>
  <c r="G92" i="12"/>
  <c r="I92" i="12"/>
  <c r="K92" i="12"/>
  <c r="M92" i="12"/>
  <c r="O92" i="12"/>
  <c r="O90" i="12" s="1"/>
  <c r="Q92" i="12"/>
  <c r="Q90" i="12" s="1"/>
  <c r="U92" i="12"/>
  <c r="U90" i="12" s="1"/>
  <c r="F93" i="12"/>
  <c r="G93" i="12"/>
  <c r="M93" i="12" s="1"/>
  <c r="I93" i="12"/>
  <c r="K93" i="12"/>
  <c r="O93" i="12"/>
  <c r="Q93" i="12"/>
  <c r="U93" i="12"/>
  <c r="F94" i="12"/>
  <c r="G94" i="12"/>
  <c r="I94" i="12"/>
  <c r="K94" i="12"/>
  <c r="M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/>
  <c r="I96" i="12"/>
  <c r="K96" i="12"/>
  <c r="M96" i="12"/>
  <c r="O96" i="12"/>
  <c r="Q96" i="12"/>
  <c r="U96" i="12"/>
  <c r="F97" i="12"/>
  <c r="G97" i="12"/>
  <c r="M97" i="12" s="1"/>
  <c r="I97" i="12"/>
  <c r="K97" i="12"/>
  <c r="O97" i="12"/>
  <c r="Q97" i="12"/>
  <c r="U97" i="12"/>
  <c r="F98" i="12"/>
  <c r="G98" i="12"/>
  <c r="I98" i="12"/>
  <c r="K98" i="12"/>
  <c r="M98" i="12"/>
  <c r="O98" i="12"/>
  <c r="Q98" i="12"/>
  <c r="U98" i="12"/>
  <c r="I20" i="1"/>
  <c r="I19" i="1"/>
  <c r="I18" i="1"/>
  <c r="I17" i="1"/>
  <c r="I16" i="1"/>
  <c r="I51" i="1"/>
  <c r="G28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/>
  <c r="M8" i="12"/>
  <c r="G8" i="12"/>
  <c r="G90" i="12"/>
  <c r="M62" i="12"/>
  <c r="M61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AEE19B59-1C31-4120-8235-6766A34F0A98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AB9398A5-10F3-4328-9884-7E7AB94915D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C4FD627-08D2-4B90-B69C-6F0783FCD03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CA140AC8-4C48-484F-B0AE-F19904E8F386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9BAEAD4C-2395-4F9F-8465-35FA0F4A0F68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C37E6BB-91A5-46C4-B88C-9F03F286D232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<sst xmlns="http://schemas.openxmlformats.org/spreadsheetml/2006/main" count="438" uniqueCount="244">
  <si>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</si>
  <si>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</si>
  <si>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</si>
  <si>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</si>
  <si>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</si>
  <si>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</si>
  <si>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</si>
  <si>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</si>
  <si>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</si>
  <si>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</si>
  <si>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</si>
  <si>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</si>
  <si>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</si>
  <si>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</si>
  <si>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</si>
  <si>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</si>
  <si>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</si>
  <si>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</si>
  <si>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</si>
  <si>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</si>
  <si>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</si>
  <si>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</si>
  <si>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</si>
  <si>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</si>
  <si>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</si>
  <si>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</si>
  <si>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</si>
  <si>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</si>
  <si>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</si>
  <si>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</si>
  <si>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</si>
  <si>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</si>
  <si>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</si>
  <si>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</si>
  <si>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</si>
  <si>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</si>
  <si>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</si>
  <si>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</si>
  <si>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</si>
  <si>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</si>
  <si>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</si>
  <si>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</si>
  <si>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</si>
  <si>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Fotbalové hřiště</t>
  </si>
  <si>
    <t>Rozpočet:</t>
  </si>
  <si>
    <t>Misto</t>
  </si>
  <si>
    <t>Osvětlení venkovních sportovních hřišť Přelouč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</si>
  <si>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</si>
  <si>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</si>
  <si>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</si>
  <si>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</si>
  <si>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</si>
  <si>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</si>
  <si>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</si>
  <si>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</si>
  <si>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</si>
  <si>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</si>
  <si>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</si>
  <si>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</si>
  <si>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</si>
  <si>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</si>
  <si>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</si>
  <si>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</si>
  <si>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</si>
  <si>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</si>
  <si>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</si>
  <si>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</si>
  <si>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</si>
  <si>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</si>
  <si>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</si>
  <si>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</si>
  <si>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</si>
  <si>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</si>
  <si>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</si>
  <si>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</si>
  <si>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</si>
  <si>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</si>
  <si>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</si>
  <si>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</si>
  <si>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</si>
  <si>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</si>
  <si>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</si>
  <si>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</si>
  <si>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</si>
  <si>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</si>
  <si>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</si>
  <si>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</si>
  <si>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210202120R00</t>
  </si>
  <si>
    <t>LED reflektor na sožár/výložník, mont.</t>
  </si>
  <si>
    <t>kus</t>
  </si>
  <si>
    <t>POL1_0</t>
  </si>
  <si>
    <t>0000000.01</t>
  </si>
  <si>
    <t>LED reflektor 1505,9W, IP66, 230V, 3000-4000K, dod.</t>
  </si>
  <si>
    <t>POL3_0</t>
  </si>
  <si>
    <t>Přesné charakteristiky reflektoru jsou uvedeny ve výpočtu osvětlení, který je přílohou dokumentace.</t>
  </si>
  <si>
    <t>POP</t>
  </si>
  <si>
    <t>0000000.02</t>
  </si>
  <si>
    <t>LED reflektor 168W, IP66, 230V, 3000-4000K, dod.</t>
  </si>
  <si>
    <t>210204011RS2</t>
  </si>
  <si>
    <t>Stožár osvětlovací ocelový délky do 12 m, včetně nákladů na autojeřáb, mont.</t>
  </si>
  <si>
    <t>0000000.03</t>
  </si>
  <si>
    <t>Stožár třístupňový dálniční, nadz. v. 10m, vetknutí 1,5m, 219/159/114, žárově zinkovaný, dod.</t>
  </si>
  <si>
    <t>650106323R00</t>
  </si>
  <si>
    <t>Montáž výložníku pro LED reflektor</t>
  </si>
  <si>
    <t>0000000.04</t>
  </si>
  <si>
    <t>Držák tří reflektorů, 3/114-3000-PL, žárově zinkovaný, dod.</t>
  </si>
  <si>
    <t>Hmotnost jednoho reflektoru cca 30kg.</t>
  </si>
  <si>
    <t>210204202R00</t>
  </si>
  <si>
    <t>Elektrovýzbroj stožáru, mont.</t>
  </si>
  <si>
    <t>000000.06</t>
  </si>
  <si>
    <t>Stož. svorkovnice na DIN, průchozí, 2x poj. vývod, dod.</t>
  </si>
  <si>
    <t>Typ svorkovnice dle vzoru Přelouč, svorkovnice v soustavě TN-S.</t>
  </si>
  <si>
    <t>210810046RT3</t>
  </si>
  <si>
    <t>Kabel CYKY-J 3 x 2,5 mm2 , včetně dodávky kabelu</t>
  </si>
  <si>
    <t>m</t>
  </si>
  <si>
    <t>210810022R00</t>
  </si>
  <si>
    <t>Kabel CYKY-J 7 x 2,5 mm2 volně uložený, vč. dodávky kabelu</t>
  </si>
  <si>
    <t>210810017RT2</t>
  </si>
  <si>
    <t xml:space="preserve">Kabel CYKY-J 5 x 6 mm2, volně uložený, včetně dodávky kabelu 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</si>
  <si>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</si>
  <si>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</si>
  <si>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</si>
  <si>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</si>
  <si>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</si>
  <si>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</si>
  <si>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</si>
  <si>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</si>
  <si>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</si>
  <si>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stožár, mont.</t>
  </si>
  <si>
    <t>0000000.10</t>
  </si>
  <si>
    <t>Ochranná manžeta stožáru pr. 219, dod.</t>
  </si>
  <si>
    <t>212100108R00</t>
  </si>
  <si>
    <t>Opatření vodiče smršťovací bužírkou, mont.</t>
  </si>
  <si>
    <t>56288999.1007</t>
  </si>
  <si>
    <t>Trubice smršťovací d 25 x 1000 m, zž, dod.</t>
  </si>
  <si>
    <t>210100003R00</t>
  </si>
  <si>
    <t>Ukončení vodičů + zapojení do 16 mm2</t>
  </si>
  <si>
    <t>210100001R00</t>
  </si>
  <si>
    <t>Ukončení vodičů + zapojení do 2,5 mm2</t>
  </si>
  <si>
    <t>000-0000.19</t>
  </si>
  <si>
    <t>Stožárové pouzdro plast  300/1500, včetně dodávky pouzdra</t>
  </si>
  <si>
    <t>000-0000.21</t>
  </si>
  <si>
    <t>Tuhá elinst. trubka - vysoká odolnost, vel. 50, vč. dodávky trubky</t>
  </si>
  <si>
    <t>650031621R00</t>
  </si>
  <si>
    <t>Montáž rozváděče do váhy 25 kg</t>
  </si>
  <si>
    <t>Rozváděč RS, dod.</t>
  </si>
  <si>
    <t>Položka obsahuje:</t>
  </si>
  <si>
    <t>1x vxpínač 50A/3p</t>
  </si>
  <si>
    <t>4x jistič 20C/3</t>
  </si>
  <si>
    <t>4x stykač 40A/3p/230V</t>
  </si>
  <si>
    <t>1x jistič 16B/3</t>
  </si>
  <si>
    <t>1x jistič 16C/3</t>
  </si>
  <si>
    <t>2x jistič 16B/1</t>
  </si>
  <si>
    <t>2x jistič 10B/1</t>
  </si>
  <si>
    <t>1x chránič s nadproud. ochranou 10B/2/30mA</t>
  </si>
  <si>
    <t>1x chránič 30mA/4p/63A</t>
  </si>
  <si>
    <t>svorky a drobné příslušenství.</t>
  </si>
  <si>
    <t>0000000.11</t>
  </si>
  <si>
    <t>Ovládací pilíř OVL, dod.</t>
  </si>
  <si>
    <t>Nový uzamakatelný typový plastový pilíř o rozměrech cca 320 x 1810 x 220mm se zákrytem  IP44/20, In=16A. Pilíř bude sloužit jako skříň pro umístění čtyř přepínačů pro ovládání osvětlení. Dále položka zahrnuje</t>
  </si>
  <si>
    <t/>
  </si>
  <si>
    <t>4x přepínač/vypínač 230V/10A s ovladačem do krycího panelu</t>
  </si>
  <si>
    <t>svorky a drobné příslušenství, DIN lišty a pod.</t>
  </si>
  <si>
    <t>Demontáž ocel. stožáru délky do 12 m, včetně nákladů na autojeřáb</t>
  </si>
  <si>
    <t>Demont. prvky budou uskladněny dle požadavků TS města.</t>
  </si>
  <si>
    <t>Demontáž reflektoru výbojkového</t>
  </si>
  <si>
    <t>650031625R00</t>
  </si>
  <si>
    <t>Demontáž rozváděče v přístavku</t>
  </si>
  <si>
    <t>460200173RT2</t>
  </si>
  <si>
    <t>Výkop kabelové rýhy 35/90 cm  hor.3, ruční výkop rýhy</t>
  </si>
  <si>
    <t>460200173RT1</t>
  </si>
  <si>
    <t>Výkop kabelové rýhy 35/90 cm  hor.3, strojní výkop rýhy</t>
  </si>
  <si>
    <t>460570173R00</t>
  </si>
  <si>
    <t>Zához rýhy 35/90 cm, hornina třídy 3, se zhutněním</t>
  </si>
  <si>
    <t>460420022RT3</t>
  </si>
  <si>
    <t>Zřízení kabelového lože v rýze š. do 65 cm z písku, lože tloušťky 20 cm</t>
  </si>
  <si>
    <t>Zřízení nebo rekonstrukce kabelového lože z kopaného písku. Dodání kopaného písku, přísun písku do rýhy, pokrytí dna rýhy souvislou urovnanou vrstvou písku, krycí vrstva tloušťky 5 nebo 10 cm nad kabelem. Bez zakrytí ochranným, nebo výstražným materiálem.</t>
  </si>
  <si>
    <t>460490012R00</t>
  </si>
  <si>
    <t>Fólie výstražná z PVC, šířka 33 cm</t>
  </si>
  <si>
    <t>460050712RT1</t>
  </si>
  <si>
    <t>Jáma do 2m3 pro stožár veř.osvětlení,hor.3</t>
  </si>
  <si>
    <t>m3</t>
  </si>
  <si>
    <t>Položka zahrnuje také jámu pro pilíř ovládací skříně.</t>
  </si>
  <si>
    <t>460100026RT1</t>
  </si>
  <si>
    <t>Pouzdrový základ stožáru v ose trasy kab., kompletní zhot.pouzdrového základu</t>
  </si>
  <si>
    <t>Pouzdrový základ pro stožár o vetknutí 1,5m a prům. 219. Základ zhotoven dle statického posouzení, které je přílohou dokumentace. Velikost základu 1,2x1,9m vč. armování.</t>
  </si>
  <si>
    <t>položka zahrnuje zhotovení vláknocementového pouzdra, uložení podkladového plechu na vybetonované dno, uložení, vyrovnání a zabetonování pouzdra. Vytvoření kabelových prostupů, zabezpečení pouzdra proti zasypání a úrazu osob. Po stavbě stožáru upravení povrchu pouzdrového základu včetně zhotovení spádové betonové desky.</t>
  </si>
  <si>
    <t>460120002RT1</t>
  </si>
  <si>
    <t>Zához jámy, hornina třídy 3 - 4, upěchování a úprava povrchu</t>
  </si>
  <si>
    <t>460600001RT8</t>
  </si>
  <si>
    <t>Naložení a odvoz zeminy, odvoz na vzdálenost 10000 m</t>
  </si>
  <si>
    <t>460080101RT1</t>
  </si>
  <si>
    <t>Rozbourání betonového základu, vybourání betonu</t>
  </si>
  <si>
    <t>3457114703R</t>
  </si>
  <si>
    <t>Trubka kabelová chránička vel. 50, dod.</t>
  </si>
  <si>
    <t>Chránička určená především jako ochrana kabelu před kořenovými systémy stromů.</t>
  </si>
  <si>
    <t>230191007R00</t>
  </si>
  <si>
    <t>Uložení chráničky ve výkopu PE 50x3,0mm</t>
  </si>
  <si>
    <t>460620006RT1</t>
  </si>
  <si>
    <t>Osetí povrchu trávou, včetně dodávky osiva</t>
  </si>
  <si>
    <t>m2</t>
  </si>
  <si>
    <t>460010024RT4</t>
  </si>
  <si>
    <t>Vytýčení kabelové trasy v zastavěném prostoru, délka trasy nad 1000 m</t>
  </si>
  <si>
    <t>km</t>
  </si>
  <si>
    <t>005111021R</t>
  </si>
  <si>
    <t>Vytyčení inženýrských sítí</t>
  </si>
  <si>
    <t>Soubor</t>
  </si>
  <si>
    <t>005121010R</t>
  </si>
  <si>
    <t>Vybudování zařízení staveniště</t>
  </si>
  <si>
    <t>005121030R</t>
  </si>
  <si>
    <t>Odstranění zařízení staveniště</t>
  </si>
  <si>
    <t>005124010R</t>
  </si>
  <si>
    <t>Koordinační činnost</t>
  </si>
  <si>
    <t>005211010R</t>
  </si>
  <si>
    <t>Předání a převzetí staveniště</t>
  </si>
  <si>
    <t>005231010R</t>
  </si>
  <si>
    <t>Revize</t>
  </si>
  <si>
    <t>005231020R</t>
  </si>
  <si>
    <t>Individuální a komplexní vyzkoušení</t>
  </si>
  <si>
    <t>005241020R</t>
  </si>
  <si>
    <t xml:space="preserve">Geodetické zaměření skutečného provedení  </t>
  </si>
  <si>
    <t>101R00</t>
  </si>
  <si>
    <t>Nákladní auto 5t</t>
  </si>
  <si>
    <t>hod</t>
  </si>
  <si>
    <t>104R00</t>
  </si>
  <si>
    <t>Rozměření světelných bodů</t>
  </si>
  <si>
    <t>106R00</t>
  </si>
  <si>
    <t>Úprava stávajícího rozvodu veřejného osvětlení</t>
  </si>
  <si>
    <t>soubor</t>
  </si>
  <si>
    <t>111R00</t>
  </si>
  <si>
    <t>Ekologická likvidace odpadu</t>
  </si>
  <si>
    <t>114R00</t>
  </si>
  <si>
    <t>Montážní pološina MP10do 10m výšky, vč přesunu</t>
  </si>
  <si>
    <t>142      R00</t>
  </si>
  <si>
    <t>Přirážka za prořez kabelů</t>
  </si>
  <si>
    <t>141      R00</t>
  </si>
  <si>
    <t>Přirážka za podružný materiál  M 21, M 22</t>
  </si>
  <si>
    <t>201      R00</t>
  </si>
  <si>
    <t>Podíl přidružených výkonů</t>
  </si>
  <si>
    <t>Novou plastovou nástěnnou rozvodnici rozměry cca 400 x 600mm.  IP54/20, In=50A, min. 54mod.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</si>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</sst>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7" fillId="0" borderId="33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78F51597-B386-4494-8B84-D77E41184E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RTS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9EDDF-E86A-4648-A6B5-47E5F293B567}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3101A-9B15-4548-98E5-01BA9F0B7329}">
  <sheetPr codeName="List5112">
    <tabColor rgb="FF66FF66"/>
  </sheetPr>
  <dimension ref="A1:O54"/>
  <sheetViews>
    <sheetView showGridLines="0" topLeftCell="B25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SUMIF(F47:F50,A16,I47:I50)+SUMIF(F47:F50,"PSU",I47:I50)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SUMIF(F47:F50,A17,I47:I50)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SUMIF(F47:F50,A18,I47:I50)</f>
        <v>0</v>
      </c>
      <c r="J18" s="82"/>
    </row>
    <row r="19" spans="1:10" ht="23.25" customHeight="1" x14ac:dyDescent="0.25">
      <c r="A19" s="192" t="s">
        <v>56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SUMIF(F47:F50,A19,I47:I50)</f>
        <v>0</v>
      </c>
      <c r="J19" s="82"/>
    </row>
    <row r="20" spans="1:10" ht="23.25" customHeight="1" x14ac:dyDescent="0.25">
      <c r="A20" s="192" t="s">
        <v>59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SUMIF(F47:F50,A20,I47:I50)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45869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Pol'!AC100</f>
        <v>0</v>
      </c>
      <c r="G39" s="147">
        <f>'Rozpočet Pol'!AD100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50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52</v>
      </c>
      <c r="C47" s="174" t="s">
        <v>53</v>
      </c>
      <c r="D47" s="175"/>
      <c r="E47" s="175"/>
      <c r="F47" s="179" t="s">
        <v>25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54</v>
      </c>
      <c r="C48" s="164" t="s">
        <v>55</v>
      </c>
      <c r="D48" s="166"/>
      <c r="E48" s="166"/>
      <c r="F48" s="182" t="s">
        <v>25</v>
      </c>
      <c r="G48" s="183"/>
      <c r="H48" s="183"/>
      <c r="I48" s="184">
        <f>'Rozpočet Pol'!G61</f>
        <v>0</v>
      </c>
      <c r="J48" s="184"/>
    </row>
    <row r="49" spans="1:10" ht="25.5" customHeight="1" x14ac:dyDescent="0.25">
      <c r="A49" s="162"/>
      <c r="B49" s="165" t="s">
        <v>56</v>
      </c>
      <c r="C49" s="164" t="s">
        <v>26</v>
      </c>
      <c r="D49" s="166"/>
      <c r="E49" s="166"/>
      <c r="F49" s="182" t="s">
        <v>56</v>
      </c>
      <c r="G49" s="183"/>
      <c r="H49" s="183"/>
      <c r="I49" s="184">
        <f>'Rozpočet Pol'!G81</f>
        <v>0</v>
      </c>
      <c r="J49" s="184"/>
    </row>
    <row r="50" spans="1:10" ht="25.5" customHeight="1" x14ac:dyDescent="0.25">
      <c r="A50" s="162"/>
      <c r="B50" s="176" t="s">
        <v>57</v>
      </c>
      <c r="C50" s="177" t="s">
        <v>58</v>
      </c>
      <c r="D50" s="178"/>
      <c r="E50" s="178"/>
      <c r="F50" s="185" t="s">
        <v>23</v>
      </c>
      <c r="G50" s="186"/>
      <c r="H50" s="186"/>
      <c r="I50" s="187">
        <f>'Rozpočet Pol'!G90</f>
        <v>0</v>
      </c>
      <c r="J50" s="187"/>
    </row>
    <row r="51" spans="1:10" ht="25.5" customHeight="1" x14ac:dyDescent="0.25">
      <c r="A51" s="163"/>
      <c r="B51" s="169" t="s">
        <v>1</v>
      </c>
      <c r="C51" s="169"/>
      <c r="D51" s="170"/>
      <c r="E51" s="170"/>
      <c r="F51" s="188"/>
      <c r="G51" s="189"/>
      <c r="H51" s="189"/>
      <c r="I51" s="190">
        <f>SUM(I47:I50)</f>
        <v>0</v>
      </c>
      <c r="J51" s="190"/>
    </row>
    <row r="52" spans="1:10" x14ac:dyDescent="0.25">
      <c r="F52" s="191"/>
      <c r="G52" s="129"/>
      <c r="H52" s="191"/>
      <c r="I52" s="129"/>
      <c r="J52" s="129"/>
    </row>
    <row r="53" spans="1:10" x14ac:dyDescent="0.25">
      <c r="F53" s="191"/>
      <c r="G53" s="129"/>
      <c r="H53" s="191"/>
      <c r="I53" s="129"/>
      <c r="J53" s="129"/>
    </row>
    <row r="54" spans="1:10" x14ac:dyDescent="0.25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75FA2-C676-457B-BCC6-A1819E25CB93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C6863-7914-4E91-BDBE-4E7F01E04654}">
  <sheetPr>
    <outlinePr summaryBelow="0"/>
  </sheetPr>
  <dimension ref="A1:BH11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61</v>
      </c>
    </row>
    <row r="2" spans="1:60" ht="25.05" customHeight="1" x14ac:dyDescent="0.25">
      <c r="A2" s="201" t="s">
        <v>60</v>
      </c>
      <c r="B2" s="195"/>
      <c r="C2" s="196" t="s">
        <v>46</v>
      </c>
      <c r="D2" s="197"/>
      <c r="E2" s="197"/>
      <c r="F2" s="197"/>
      <c r="G2" s="203"/>
      <c r="AE2" t="s">
        <v>62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63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64</v>
      </c>
    </row>
    <row r="5" spans="1:60" hidden="1" x14ac:dyDescent="0.25">
      <c r="A5" s="205" t="s">
        <v>65</v>
      </c>
      <c r="B5" s="206"/>
      <c r="C5" s="207"/>
      <c r="D5" s="208"/>
      <c r="E5" s="208"/>
      <c r="F5" s="208"/>
      <c r="G5" s="209"/>
      <c r="AE5" t="s">
        <v>66</v>
      </c>
    </row>
    <row r="7" spans="1:60" ht="39.6" x14ac:dyDescent="0.25">
      <c r="A7" s="215" t="s">
        <v>67</v>
      </c>
      <c r="B7" s="216" t="s">
        <v>68</v>
      </c>
      <c r="C7" s="216" t="s">
        <v>69</v>
      </c>
      <c r="D7" s="215" t="s">
        <v>70</v>
      </c>
      <c r="E7" s="215" t="s">
        <v>71</v>
      </c>
      <c r="F7" s="210" t="s">
        <v>72</v>
      </c>
      <c r="G7" s="237" t="s">
        <v>28</v>
      </c>
      <c r="H7" s="238" t="s">
        <v>29</v>
      </c>
      <c r="I7" s="238" t="s">
        <v>73</v>
      </c>
      <c r="J7" s="238" t="s">
        <v>30</v>
      </c>
      <c r="K7" s="238" t="s">
        <v>74</v>
      </c>
      <c r="L7" s="238" t="s">
        <v>75</v>
      </c>
      <c r="M7" s="238" t="s">
        <v>76</v>
      </c>
      <c r="N7" s="238" t="s">
        <v>77</v>
      </c>
      <c r="O7" s="238" t="s">
        <v>78</v>
      </c>
      <c r="P7" s="238" t="s">
        <v>79</v>
      </c>
      <c r="Q7" s="238" t="s">
        <v>80</v>
      </c>
      <c r="R7" s="238" t="s">
        <v>81</v>
      </c>
      <c r="S7" s="238" t="s">
        <v>82</v>
      </c>
      <c r="T7" s="238" t="s">
        <v>83</v>
      </c>
      <c r="U7" s="218" t="s">
        <v>84</v>
      </c>
    </row>
    <row r="8" spans="1:60" x14ac:dyDescent="0.25">
      <c r="A8" s="239" t="s">
        <v>85</v>
      </c>
      <c r="B8" s="240" t="s">
        <v>52</v>
      </c>
      <c r="C8" s="241" t="s">
        <v>53</v>
      </c>
      <c r="D8" s="217"/>
      <c r="E8" s="242"/>
      <c r="F8" s="243"/>
      <c r="G8" s="243">
        <f>SUMIF(AE9:AE60,"&lt;&gt;NOR",G9:G60)</f>
        <v>0</v>
      </c>
      <c r="H8" s="243"/>
      <c r="I8" s="243">
        <f>SUM(I9:I60)</f>
        <v>0</v>
      </c>
      <c r="J8" s="243"/>
      <c r="K8" s="243">
        <f>SUM(K9:K60)</f>
        <v>0</v>
      </c>
      <c r="L8" s="243"/>
      <c r="M8" s="243">
        <f>SUM(M9:M60)</f>
        <v>0</v>
      </c>
      <c r="N8" s="217"/>
      <c r="O8" s="217">
        <f>SUM(O9:O60)</f>
        <v>0.71809999999999996</v>
      </c>
      <c r="P8" s="217"/>
      <c r="Q8" s="217">
        <f>SUM(Q9:Q60)</f>
        <v>0</v>
      </c>
      <c r="R8" s="217"/>
      <c r="S8" s="217"/>
      <c r="T8" s="239"/>
      <c r="U8" s="217">
        <f>SUM(U9:U60)</f>
        <v>320.65999999999997</v>
      </c>
      <c r="AE8" t="s">
        <v>86</v>
      </c>
    </row>
    <row r="9" spans="1:60" outlineLevel="1" x14ac:dyDescent="0.25">
      <c r="A9" s="212">
        <v>1</v>
      </c>
      <c r="B9" s="219" t="s">
        <v>87</v>
      </c>
      <c r="C9" s="265" t="s">
        <v>88</v>
      </c>
      <c r="D9" s="221" t="s">
        <v>89</v>
      </c>
      <c r="E9" s="227">
        <v>24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1.2649999999999999</v>
      </c>
      <c r="U9" s="221">
        <f>ROUND(E9*T9,2)</f>
        <v>30.36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>
        <v>2</v>
      </c>
      <c r="B10" s="219" t="s">
        <v>91</v>
      </c>
      <c r="C10" s="265" t="s">
        <v>92</v>
      </c>
      <c r="D10" s="221" t="s">
        <v>89</v>
      </c>
      <c r="E10" s="227">
        <v>8</v>
      </c>
      <c r="F10" s="231">
        <f>H10+J10</f>
        <v>0</v>
      </c>
      <c r="G10" s="232">
        <f>ROUND(E10*F10,2)</f>
        <v>0</v>
      </c>
      <c r="H10" s="232"/>
      <c r="I10" s="232">
        <f>ROUND(E10*H10,2)</f>
        <v>0</v>
      </c>
      <c r="J10" s="232"/>
      <c r="K10" s="232">
        <f>ROUND(E10*J10,2)</f>
        <v>0</v>
      </c>
      <c r="L10" s="232">
        <v>21</v>
      </c>
      <c r="M10" s="232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</v>
      </c>
      <c r="U10" s="221">
        <f>ROUND(E10*T10,2)</f>
        <v>0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93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2"/>
      <c r="B11" s="219"/>
      <c r="C11" s="266" t="s">
        <v>94</v>
      </c>
      <c r="D11" s="223"/>
      <c r="E11" s="228"/>
      <c r="F11" s="233"/>
      <c r="G11" s="234"/>
      <c r="H11" s="232"/>
      <c r="I11" s="232"/>
      <c r="J11" s="232"/>
      <c r="K11" s="232"/>
      <c r="L11" s="232"/>
      <c r="M11" s="232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95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4" t="str">
        <f>C11</f>
        <v>Přesné charakteristiky reflektoru jsou uvedeny ve výpočtu osvětlení, který je přílohou dokumentace.</v>
      </c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2">
        <v>3</v>
      </c>
      <c r="B12" s="219" t="s">
        <v>96</v>
      </c>
      <c r="C12" s="265" t="s">
        <v>97</v>
      </c>
      <c r="D12" s="221" t="s">
        <v>89</v>
      </c>
      <c r="E12" s="227">
        <v>16</v>
      </c>
      <c r="F12" s="231">
        <f>H12+J12</f>
        <v>0</v>
      </c>
      <c r="G12" s="232">
        <f>ROUND(E12*F12,2)</f>
        <v>0</v>
      </c>
      <c r="H12" s="232"/>
      <c r="I12" s="232">
        <f>ROUND(E12*H12,2)</f>
        <v>0</v>
      </c>
      <c r="J12" s="232"/>
      <c r="K12" s="232">
        <f>ROUND(E12*J12,2)</f>
        <v>0</v>
      </c>
      <c r="L12" s="232">
        <v>21</v>
      </c>
      <c r="M12" s="232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</v>
      </c>
      <c r="U12" s="221">
        <f>ROUND(E12*T12,2)</f>
        <v>0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93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2"/>
      <c r="B13" s="219"/>
      <c r="C13" s="266" t="s">
        <v>94</v>
      </c>
      <c r="D13" s="223"/>
      <c r="E13" s="228"/>
      <c r="F13" s="233"/>
      <c r="G13" s="234"/>
      <c r="H13" s="232"/>
      <c r="I13" s="232"/>
      <c r="J13" s="232"/>
      <c r="K13" s="232"/>
      <c r="L13" s="232"/>
      <c r="M13" s="232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95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4" t="str">
        <f>C13</f>
        <v>Přesné charakteristiky reflektoru jsou uvedeny ve výpočtu osvětlení, který je přílohou dokumentace.</v>
      </c>
      <c r="BB13" s="211"/>
      <c r="BC13" s="211"/>
      <c r="BD13" s="211"/>
      <c r="BE13" s="211"/>
      <c r="BF13" s="211"/>
      <c r="BG13" s="211"/>
      <c r="BH13" s="211"/>
    </row>
    <row r="14" spans="1:60" ht="20.399999999999999" outlineLevel="1" x14ac:dyDescent="0.25">
      <c r="A14" s="212">
        <v>4</v>
      </c>
      <c r="B14" s="219" t="s">
        <v>98</v>
      </c>
      <c r="C14" s="265" t="s">
        <v>99</v>
      </c>
      <c r="D14" s="221" t="s">
        <v>89</v>
      </c>
      <c r="E14" s="227">
        <v>8</v>
      </c>
      <c r="F14" s="231">
        <f>H14+J14</f>
        <v>0</v>
      </c>
      <c r="G14" s="232">
        <f>ROUND(E14*F14,2)</f>
        <v>0</v>
      </c>
      <c r="H14" s="232"/>
      <c r="I14" s="232">
        <f>ROUND(E14*H14,2)</f>
        <v>0</v>
      </c>
      <c r="J14" s="232"/>
      <c r="K14" s="232">
        <f>ROUND(E14*J14,2)</f>
        <v>0</v>
      </c>
      <c r="L14" s="232">
        <v>21</v>
      </c>
      <c r="M14" s="232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3.4166699999999999</v>
      </c>
      <c r="U14" s="221">
        <f>ROUND(E14*T14,2)</f>
        <v>27.33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90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0.399999999999999" outlineLevel="1" x14ac:dyDescent="0.25">
      <c r="A15" s="212">
        <v>5</v>
      </c>
      <c r="B15" s="219" t="s">
        <v>100</v>
      </c>
      <c r="C15" s="265" t="s">
        <v>101</v>
      </c>
      <c r="D15" s="221" t="s">
        <v>89</v>
      </c>
      <c r="E15" s="227">
        <v>8</v>
      </c>
      <c r="F15" s="231">
        <f>H15+J15</f>
        <v>0</v>
      </c>
      <c r="G15" s="232">
        <f>ROUND(E15*F15,2)</f>
        <v>0</v>
      </c>
      <c r="H15" s="232"/>
      <c r="I15" s="232">
        <f>ROUND(E15*H15,2)</f>
        <v>0</v>
      </c>
      <c r="J15" s="232"/>
      <c r="K15" s="232">
        <f>ROUND(E15*J15,2)</f>
        <v>0</v>
      </c>
      <c r="L15" s="232">
        <v>21</v>
      </c>
      <c r="M15" s="232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93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6</v>
      </c>
      <c r="B16" s="219" t="s">
        <v>102</v>
      </c>
      <c r="C16" s="265" t="s">
        <v>103</v>
      </c>
      <c r="D16" s="221" t="s">
        <v>89</v>
      </c>
      <c r="E16" s="227">
        <v>8</v>
      </c>
      <c r="F16" s="231">
        <f>H16+J16</f>
        <v>0</v>
      </c>
      <c r="G16" s="232">
        <f>ROUND(E16*F16,2)</f>
        <v>0</v>
      </c>
      <c r="H16" s="232"/>
      <c r="I16" s="232">
        <f>ROUND(E16*H16,2)</f>
        <v>0</v>
      </c>
      <c r="J16" s="232"/>
      <c r="K16" s="232">
        <f>ROUND(E16*J16,2)</f>
        <v>0</v>
      </c>
      <c r="L16" s="232">
        <v>21</v>
      </c>
      <c r="M16" s="232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2.2833299999999999</v>
      </c>
      <c r="U16" s="221">
        <f>ROUND(E16*T16,2)</f>
        <v>18.27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90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0.399999999999999" outlineLevel="1" x14ac:dyDescent="0.25">
      <c r="A17" s="212">
        <v>7</v>
      </c>
      <c r="B17" s="219" t="s">
        <v>104</v>
      </c>
      <c r="C17" s="265" t="s">
        <v>105</v>
      </c>
      <c r="D17" s="221" t="s">
        <v>89</v>
      </c>
      <c r="E17" s="227">
        <v>8</v>
      </c>
      <c r="F17" s="231">
        <f>H17+J17</f>
        <v>0</v>
      </c>
      <c r="G17" s="232">
        <f>ROUND(E17*F17,2)</f>
        <v>0</v>
      </c>
      <c r="H17" s="232"/>
      <c r="I17" s="232">
        <f>ROUND(E17*H17,2)</f>
        <v>0</v>
      </c>
      <c r="J17" s="232"/>
      <c r="K17" s="232">
        <f>ROUND(E17*J17,2)</f>
        <v>0</v>
      </c>
      <c r="L17" s="232">
        <v>21</v>
      </c>
      <c r="M17" s="232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</v>
      </c>
      <c r="U17" s="221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93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/>
      <c r="B18" s="219"/>
      <c r="C18" s="266" t="s">
        <v>106</v>
      </c>
      <c r="D18" s="223"/>
      <c r="E18" s="228"/>
      <c r="F18" s="233"/>
      <c r="G18" s="234"/>
      <c r="H18" s="232"/>
      <c r="I18" s="232"/>
      <c r="J18" s="232"/>
      <c r="K18" s="232"/>
      <c r="L18" s="232"/>
      <c r="M18" s="232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95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4" t="str">
        <f>C18</f>
        <v>Hmotnost jednoho reflektoru cca 30kg.</v>
      </c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2">
        <v>8</v>
      </c>
      <c r="B19" s="219" t="s">
        <v>107</v>
      </c>
      <c r="C19" s="265" t="s">
        <v>108</v>
      </c>
      <c r="D19" s="221" t="s">
        <v>89</v>
      </c>
      <c r="E19" s="227">
        <v>8</v>
      </c>
      <c r="F19" s="231">
        <f>H19+J19</f>
        <v>0</v>
      </c>
      <c r="G19" s="232">
        <f>ROUND(E19*F19,2)</f>
        <v>0</v>
      </c>
      <c r="H19" s="232"/>
      <c r="I19" s="232">
        <f>ROUND(E19*H19,2)</f>
        <v>0</v>
      </c>
      <c r="J19" s="232"/>
      <c r="K19" s="232">
        <f>ROUND(E19*J19,2)</f>
        <v>0</v>
      </c>
      <c r="L19" s="232">
        <v>21</v>
      </c>
      <c r="M19" s="232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1.42</v>
      </c>
      <c r="U19" s="221">
        <f>ROUND(E19*T19,2)</f>
        <v>11.36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90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>
        <v>9</v>
      </c>
      <c r="B20" s="219" t="s">
        <v>109</v>
      </c>
      <c r="C20" s="265" t="s">
        <v>110</v>
      </c>
      <c r="D20" s="221" t="s">
        <v>89</v>
      </c>
      <c r="E20" s="227">
        <v>8</v>
      </c>
      <c r="F20" s="231">
        <f>H20+J20</f>
        <v>0</v>
      </c>
      <c r="G20" s="232">
        <f>ROUND(E20*F20,2)</f>
        <v>0</v>
      </c>
      <c r="H20" s="232"/>
      <c r="I20" s="232">
        <f>ROUND(E20*H20,2)</f>
        <v>0</v>
      </c>
      <c r="J20" s="232"/>
      <c r="K20" s="232">
        <f>ROUND(E20*J20,2)</f>
        <v>0</v>
      </c>
      <c r="L20" s="232">
        <v>21</v>
      </c>
      <c r="M20" s="232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93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/>
      <c r="B21" s="219"/>
      <c r="C21" s="266" t="s">
        <v>111</v>
      </c>
      <c r="D21" s="223"/>
      <c r="E21" s="228"/>
      <c r="F21" s="233"/>
      <c r="G21" s="234"/>
      <c r="H21" s="232"/>
      <c r="I21" s="232"/>
      <c r="J21" s="232"/>
      <c r="K21" s="232"/>
      <c r="L21" s="232"/>
      <c r="M21" s="232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95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4" t="str">
        <f>C21</f>
        <v>Typ svorkovnice dle vzoru Přelouč, svorkovnice v soustavě TN-S.</v>
      </c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2">
        <v>10</v>
      </c>
      <c r="B22" s="219" t="s">
        <v>112</v>
      </c>
      <c r="C22" s="265" t="s">
        <v>113</v>
      </c>
      <c r="D22" s="221" t="s">
        <v>114</v>
      </c>
      <c r="E22" s="227">
        <v>350</v>
      </c>
      <c r="F22" s="231">
        <f>H22+J22</f>
        <v>0</v>
      </c>
      <c r="G22" s="232">
        <f>ROUND(E22*F22,2)</f>
        <v>0</v>
      </c>
      <c r="H22" s="232"/>
      <c r="I22" s="232">
        <f>ROUND(E22*H22,2)</f>
        <v>0</v>
      </c>
      <c r="J22" s="232"/>
      <c r="K22" s="232">
        <f>ROUND(E22*J22,2)</f>
        <v>0</v>
      </c>
      <c r="L22" s="232">
        <v>21</v>
      </c>
      <c r="M22" s="232">
        <f>G22*(1+L22/100)</f>
        <v>0</v>
      </c>
      <c r="N22" s="221">
        <v>2.1000000000000001E-4</v>
      </c>
      <c r="O22" s="221">
        <f>ROUND(E22*N22,5)</f>
        <v>7.3499999999999996E-2</v>
      </c>
      <c r="P22" s="221">
        <v>0</v>
      </c>
      <c r="Q22" s="221">
        <f>ROUND(E22*P22,5)</f>
        <v>0</v>
      </c>
      <c r="R22" s="221"/>
      <c r="S22" s="221"/>
      <c r="T22" s="222">
        <v>9.955E-2</v>
      </c>
      <c r="U22" s="221">
        <f>ROUND(E22*T22,2)</f>
        <v>34.840000000000003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90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0.399999999999999" outlineLevel="1" x14ac:dyDescent="0.25">
      <c r="A23" s="212">
        <v>11</v>
      </c>
      <c r="B23" s="219" t="s">
        <v>115</v>
      </c>
      <c r="C23" s="265" t="s">
        <v>116</v>
      </c>
      <c r="D23" s="221" t="s">
        <v>114</v>
      </c>
      <c r="E23" s="227">
        <v>150</v>
      </c>
      <c r="F23" s="231">
        <f>H23+J23</f>
        <v>0</v>
      </c>
      <c r="G23" s="232">
        <f>ROUND(E23*F23,2)</f>
        <v>0</v>
      </c>
      <c r="H23" s="232"/>
      <c r="I23" s="232">
        <f>ROUND(E23*H23,2)</f>
        <v>0</v>
      </c>
      <c r="J23" s="232"/>
      <c r="K23" s="232">
        <f>ROUND(E23*J23,2)</f>
        <v>0</v>
      </c>
      <c r="L23" s="232">
        <v>21</v>
      </c>
      <c r="M23" s="232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6.2509999999999996E-2</v>
      </c>
      <c r="U23" s="221">
        <f>ROUND(E23*T23,2)</f>
        <v>9.3800000000000008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0.399999999999999" outlineLevel="1" x14ac:dyDescent="0.25">
      <c r="A24" s="212">
        <v>12</v>
      </c>
      <c r="B24" s="219" t="s">
        <v>117</v>
      </c>
      <c r="C24" s="265" t="s">
        <v>118</v>
      </c>
      <c r="D24" s="221" t="s">
        <v>114</v>
      </c>
      <c r="E24" s="227">
        <v>600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21</v>
      </c>
      <c r="M24" s="232">
        <f>G24*(1+L24/100)</f>
        <v>0</v>
      </c>
      <c r="N24" s="221">
        <v>5.5999999999999995E-4</v>
      </c>
      <c r="O24" s="221">
        <f>ROUND(E24*N24,5)</f>
        <v>0.33600000000000002</v>
      </c>
      <c r="P24" s="221">
        <v>0</v>
      </c>
      <c r="Q24" s="221">
        <f>ROUND(E24*P24,5)</f>
        <v>0</v>
      </c>
      <c r="R24" s="221"/>
      <c r="S24" s="221"/>
      <c r="T24" s="222">
        <v>6.0999999999999999E-2</v>
      </c>
      <c r="U24" s="221">
        <f>ROUND(E24*T24,2)</f>
        <v>36.6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0.399999999999999" outlineLevel="1" x14ac:dyDescent="0.25">
      <c r="A25" s="212">
        <v>13</v>
      </c>
      <c r="B25" s="219" t="s">
        <v>119</v>
      </c>
      <c r="C25" s="265" t="s">
        <v>120</v>
      </c>
      <c r="D25" s="221" t="s">
        <v>114</v>
      </c>
      <c r="E25" s="227">
        <v>300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21</v>
      </c>
      <c r="M25" s="232">
        <f>G25*(1+L25/100)</f>
        <v>0</v>
      </c>
      <c r="N25" s="221">
        <v>9.8999999999999999E-4</v>
      </c>
      <c r="O25" s="221">
        <f>ROUND(E25*N25,5)</f>
        <v>0.29699999999999999</v>
      </c>
      <c r="P25" s="221">
        <v>0</v>
      </c>
      <c r="Q25" s="221">
        <f>ROUND(E25*P25,5)</f>
        <v>0</v>
      </c>
      <c r="R25" s="221"/>
      <c r="S25" s="221"/>
      <c r="T25" s="222">
        <v>0.08</v>
      </c>
      <c r="U25" s="221">
        <f>ROUND(E25*T25,2)</f>
        <v>24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0.399999999999999" outlineLevel="1" x14ac:dyDescent="0.25">
      <c r="A26" s="212">
        <v>14</v>
      </c>
      <c r="B26" s="219" t="s">
        <v>121</v>
      </c>
      <c r="C26" s="265" t="s">
        <v>122</v>
      </c>
      <c r="D26" s="221" t="s">
        <v>89</v>
      </c>
      <c r="E26" s="227">
        <v>8</v>
      </c>
      <c r="F26" s="231">
        <f>H26+J26</f>
        <v>0</v>
      </c>
      <c r="G26" s="232">
        <f>ROUND(E26*F26,2)</f>
        <v>0</v>
      </c>
      <c r="H26" s="232"/>
      <c r="I26" s="232">
        <f>ROUND(E26*H26,2)</f>
        <v>0</v>
      </c>
      <c r="J26" s="232"/>
      <c r="K26" s="232">
        <f>ROUND(E26*J26,2)</f>
        <v>0</v>
      </c>
      <c r="L26" s="232">
        <v>21</v>
      </c>
      <c r="M26" s="232">
        <f>G26*(1+L26/100)</f>
        <v>0</v>
      </c>
      <c r="N26" s="221">
        <v>1.1E-4</v>
      </c>
      <c r="O26" s="221">
        <f>ROUND(E26*N26,5)</f>
        <v>8.8000000000000003E-4</v>
      </c>
      <c r="P26" s="221">
        <v>0</v>
      </c>
      <c r="Q26" s="221">
        <f>ROUND(E26*P26,5)</f>
        <v>0</v>
      </c>
      <c r="R26" s="221"/>
      <c r="S26" s="221"/>
      <c r="T26" s="222">
        <v>0.24</v>
      </c>
      <c r="U26" s="221">
        <f>ROUND(E26*T26,2)</f>
        <v>1.92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0.399999999999999" outlineLevel="1" x14ac:dyDescent="0.25">
      <c r="A27" s="212">
        <v>15</v>
      </c>
      <c r="B27" s="219" t="s">
        <v>123</v>
      </c>
      <c r="C27" s="265" t="s">
        <v>124</v>
      </c>
      <c r="D27" s="221" t="s">
        <v>89</v>
      </c>
      <c r="E27" s="227">
        <v>64</v>
      </c>
      <c r="F27" s="231">
        <f>H27+J27</f>
        <v>0</v>
      </c>
      <c r="G27" s="232">
        <f>ROUND(E27*F27,2)</f>
        <v>0</v>
      </c>
      <c r="H27" s="232"/>
      <c r="I27" s="232">
        <f>ROUND(E27*H27,2)</f>
        <v>0</v>
      </c>
      <c r="J27" s="232"/>
      <c r="K27" s="232">
        <f>ROUND(E27*J27,2)</f>
        <v>0</v>
      </c>
      <c r="L27" s="232">
        <v>21</v>
      </c>
      <c r="M27" s="232">
        <f>G27*(1+L27/100)</f>
        <v>0</v>
      </c>
      <c r="N27" s="221">
        <v>1.2999999999999999E-4</v>
      </c>
      <c r="O27" s="221">
        <f>ROUND(E27*N27,5)</f>
        <v>8.3199999999999993E-3</v>
      </c>
      <c r="P27" s="221">
        <v>0</v>
      </c>
      <c r="Q27" s="221">
        <f>ROUND(E27*P27,5)</f>
        <v>0</v>
      </c>
      <c r="R27" s="221"/>
      <c r="S27" s="221"/>
      <c r="T27" s="222">
        <v>0.35</v>
      </c>
      <c r="U27" s="221">
        <f>ROUND(E27*T27,2)</f>
        <v>22.4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2">
        <v>16</v>
      </c>
      <c r="B28" s="219" t="s">
        <v>125</v>
      </c>
      <c r="C28" s="265" t="s">
        <v>126</v>
      </c>
      <c r="D28" s="221" t="s">
        <v>89</v>
      </c>
      <c r="E28" s="227">
        <v>64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21</v>
      </c>
      <c r="M28" s="232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0.08</v>
      </c>
      <c r="U28" s="221">
        <f>ROUND(E28*T28,2)</f>
        <v>5.12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90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2">
        <v>17</v>
      </c>
      <c r="B29" s="219" t="s">
        <v>127</v>
      </c>
      <c r="C29" s="265" t="s">
        <v>128</v>
      </c>
      <c r="D29" s="221" t="s">
        <v>89</v>
      </c>
      <c r="E29" s="227">
        <v>8</v>
      </c>
      <c r="F29" s="231">
        <f>H29+J29</f>
        <v>0</v>
      </c>
      <c r="G29" s="232">
        <f>ROUND(E29*F29,2)</f>
        <v>0</v>
      </c>
      <c r="H29" s="232"/>
      <c r="I29" s="232">
        <f>ROUND(E29*H29,2)</f>
        <v>0</v>
      </c>
      <c r="J29" s="232"/>
      <c r="K29" s="232">
        <f>ROUND(E29*J29,2)</f>
        <v>0</v>
      </c>
      <c r="L29" s="232">
        <v>21</v>
      </c>
      <c r="M29" s="232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0.08</v>
      </c>
      <c r="U29" s="221">
        <f>ROUND(E29*T29,2)</f>
        <v>0.64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>
        <v>18</v>
      </c>
      <c r="B30" s="219" t="s">
        <v>129</v>
      </c>
      <c r="C30" s="265" t="s">
        <v>130</v>
      </c>
      <c r="D30" s="221" t="s">
        <v>89</v>
      </c>
      <c r="E30" s="227">
        <v>8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21</v>
      </c>
      <c r="M30" s="232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93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2">
        <v>19</v>
      </c>
      <c r="B31" s="219" t="s">
        <v>131</v>
      </c>
      <c r="C31" s="265" t="s">
        <v>132</v>
      </c>
      <c r="D31" s="221" t="s">
        <v>114</v>
      </c>
      <c r="E31" s="227">
        <v>8</v>
      </c>
      <c r="F31" s="231">
        <f>H31+J31</f>
        <v>0</v>
      </c>
      <c r="G31" s="232">
        <f>ROUND(E31*F31,2)</f>
        <v>0</v>
      </c>
      <c r="H31" s="232"/>
      <c r="I31" s="232">
        <f>ROUND(E31*H31,2)</f>
        <v>0</v>
      </c>
      <c r="J31" s="232"/>
      <c r="K31" s="232">
        <f>ROUND(E31*J31,2)</f>
        <v>0</v>
      </c>
      <c r="L31" s="232">
        <v>21</v>
      </c>
      <c r="M31" s="232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1.28571428571429</v>
      </c>
      <c r="U31" s="221">
        <f>ROUND(E31*T31,2)</f>
        <v>10.29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90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20</v>
      </c>
      <c r="B32" s="219" t="s">
        <v>133</v>
      </c>
      <c r="C32" s="265" t="s">
        <v>134</v>
      </c>
      <c r="D32" s="221" t="s">
        <v>89</v>
      </c>
      <c r="E32" s="227">
        <v>8</v>
      </c>
      <c r="F32" s="231">
        <f>H32+J32</f>
        <v>0</v>
      </c>
      <c r="G32" s="232">
        <f>ROUND(E32*F32,2)</f>
        <v>0</v>
      </c>
      <c r="H32" s="232"/>
      <c r="I32" s="232">
        <f>ROUND(E32*H32,2)</f>
        <v>0</v>
      </c>
      <c r="J32" s="232"/>
      <c r="K32" s="232">
        <f>ROUND(E32*J32,2)</f>
        <v>0</v>
      </c>
      <c r="L32" s="232">
        <v>21</v>
      </c>
      <c r="M32" s="232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93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2">
        <v>21</v>
      </c>
      <c r="B33" s="219" t="s">
        <v>135</v>
      </c>
      <c r="C33" s="265" t="s">
        <v>136</v>
      </c>
      <c r="D33" s="221" t="s">
        <v>89</v>
      </c>
      <c r="E33" s="227">
        <v>60</v>
      </c>
      <c r="F33" s="231">
        <f>H33+J33</f>
        <v>0</v>
      </c>
      <c r="G33" s="232">
        <f>ROUND(E33*F33,2)</f>
        <v>0</v>
      </c>
      <c r="H33" s="232"/>
      <c r="I33" s="232">
        <f>ROUND(E33*H33,2)</f>
        <v>0</v>
      </c>
      <c r="J33" s="232"/>
      <c r="K33" s="232">
        <f>ROUND(E33*J33,2)</f>
        <v>0</v>
      </c>
      <c r="L33" s="232">
        <v>21</v>
      </c>
      <c r="M33" s="232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0.08</v>
      </c>
      <c r="U33" s="221">
        <f>ROUND(E33*T33,2)</f>
        <v>4.8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90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22</v>
      </c>
      <c r="B34" s="219" t="s">
        <v>137</v>
      </c>
      <c r="C34" s="265" t="s">
        <v>138</v>
      </c>
      <c r="D34" s="221" t="s">
        <v>89</v>
      </c>
      <c r="E34" s="227">
        <v>200</v>
      </c>
      <c r="F34" s="231">
        <f>H34+J34</f>
        <v>0</v>
      </c>
      <c r="G34" s="232">
        <f>ROUND(E34*F34,2)</f>
        <v>0</v>
      </c>
      <c r="H34" s="232"/>
      <c r="I34" s="232">
        <f>ROUND(E34*H34,2)</f>
        <v>0</v>
      </c>
      <c r="J34" s="232"/>
      <c r="K34" s="232">
        <f>ROUND(E34*J34,2)</f>
        <v>0</v>
      </c>
      <c r="L34" s="232">
        <v>21</v>
      </c>
      <c r="M34" s="232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5.0500000000000003E-2</v>
      </c>
      <c r="U34" s="221">
        <f>ROUND(E34*T34,2)</f>
        <v>10.1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90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0.399999999999999" outlineLevel="1" x14ac:dyDescent="0.25">
      <c r="A35" s="212">
        <v>23</v>
      </c>
      <c r="B35" s="219" t="s">
        <v>139</v>
      </c>
      <c r="C35" s="265" t="s">
        <v>140</v>
      </c>
      <c r="D35" s="221" t="s">
        <v>89</v>
      </c>
      <c r="E35" s="227">
        <v>8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21</v>
      </c>
      <c r="M35" s="232">
        <f>G35*(1+L35/100)</f>
        <v>0</v>
      </c>
      <c r="N35" s="221">
        <v>1.4999999999999999E-4</v>
      </c>
      <c r="O35" s="221">
        <f>ROUND(E35*N35,5)</f>
        <v>1.1999999999999999E-3</v>
      </c>
      <c r="P35" s="221">
        <v>0</v>
      </c>
      <c r="Q35" s="221">
        <f>ROUND(E35*P35,5)</f>
        <v>0</v>
      </c>
      <c r="R35" s="221"/>
      <c r="S35" s="221"/>
      <c r="T35" s="222">
        <v>0.09</v>
      </c>
      <c r="U35" s="221">
        <f>ROUND(E35*T35,2)</f>
        <v>0.72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0.399999999999999" outlineLevel="1" x14ac:dyDescent="0.25">
      <c r="A36" s="212">
        <v>24</v>
      </c>
      <c r="B36" s="219" t="s">
        <v>141</v>
      </c>
      <c r="C36" s="265" t="s">
        <v>142</v>
      </c>
      <c r="D36" s="221" t="s">
        <v>114</v>
      </c>
      <c r="E36" s="227">
        <v>8</v>
      </c>
      <c r="F36" s="231">
        <f>H36+J36</f>
        <v>0</v>
      </c>
      <c r="G36" s="232">
        <f>ROUND(E36*F36,2)</f>
        <v>0</v>
      </c>
      <c r="H36" s="232"/>
      <c r="I36" s="232">
        <f>ROUND(E36*H36,2)</f>
        <v>0</v>
      </c>
      <c r="J36" s="232"/>
      <c r="K36" s="232">
        <f>ROUND(E36*J36,2)</f>
        <v>0</v>
      </c>
      <c r="L36" s="232">
        <v>21</v>
      </c>
      <c r="M36" s="232">
        <f>G36*(1+L36/100)</f>
        <v>0</v>
      </c>
      <c r="N36" s="221">
        <v>1.4999999999999999E-4</v>
      </c>
      <c r="O36" s="221">
        <f>ROUND(E36*N36,5)</f>
        <v>1.1999999999999999E-3</v>
      </c>
      <c r="P36" s="221">
        <v>0</v>
      </c>
      <c r="Q36" s="221">
        <f>ROUND(E36*P36,5)</f>
        <v>0</v>
      </c>
      <c r="R36" s="221"/>
      <c r="S36" s="221"/>
      <c r="T36" s="222">
        <v>0.09</v>
      </c>
      <c r="U36" s="221">
        <f>ROUND(E36*T36,2)</f>
        <v>0.72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90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>
        <v>25</v>
      </c>
      <c r="B37" s="219" t="s">
        <v>143</v>
      </c>
      <c r="C37" s="265" t="s">
        <v>144</v>
      </c>
      <c r="D37" s="221" t="s">
        <v>89</v>
      </c>
      <c r="E37" s="227">
        <v>2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21</v>
      </c>
      <c r="M37" s="232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1</v>
      </c>
      <c r="U37" s="221">
        <f>ROUND(E37*T37,2)</f>
        <v>2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90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2">
        <v>26</v>
      </c>
      <c r="B38" s="219" t="s">
        <v>129</v>
      </c>
      <c r="C38" s="265" t="s">
        <v>145</v>
      </c>
      <c r="D38" s="221" t="s">
        <v>89</v>
      </c>
      <c r="E38" s="227">
        <v>1</v>
      </c>
      <c r="F38" s="231">
        <f>H38+J38</f>
        <v>0</v>
      </c>
      <c r="G38" s="232">
        <f>ROUND(E38*F38,2)</f>
        <v>0</v>
      </c>
      <c r="H38" s="232"/>
      <c r="I38" s="232">
        <f>ROUND(E38*H38,2)</f>
        <v>0</v>
      </c>
      <c r="J38" s="232"/>
      <c r="K38" s="232">
        <f>ROUND(E38*J38,2)</f>
        <v>0</v>
      </c>
      <c r="L38" s="232">
        <v>21</v>
      </c>
      <c r="M38" s="232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93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2"/>
      <c r="B39" s="219"/>
      <c r="C39" s="266" t="s">
        <v>146</v>
      </c>
      <c r="D39" s="223"/>
      <c r="E39" s="228"/>
      <c r="F39" s="233"/>
      <c r="G39" s="234"/>
      <c r="H39" s="232"/>
      <c r="I39" s="232"/>
      <c r="J39" s="232"/>
      <c r="K39" s="232"/>
      <c r="L39" s="232"/>
      <c r="M39" s="232"/>
      <c r="N39" s="221"/>
      <c r="O39" s="221"/>
      <c r="P39" s="221"/>
      <c r="Q39" s="221"/>
      <c r="R39" s="221"/>
      <c r="S39" s="221"/>
      <c r="T39" s="222"/>
      <c r="U39" s="22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95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4" t="str">
        <f>C39</f>
        <v>Položka obsahuje:</v>
      </c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2"/>
      <c r="B40" s="219"/>
      <c r="C40" s="266" t="s">
        <v>239</v>
      </c>
      <c r="D40" s="223"/>
      <c r="E40" s="228"/>
      <c r="F40" s="233"/>
      <c r="G40" s="234"/>
      <c r="H40" s="232"/>
      <c r="I40" s="232"/>
      <c r="J40" s="232"/>
      <c r="K40" s="232"/>
      <c r="L40" s="232"/>
      <c r="M40" s="232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95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4" t="str">
        <f>C40</f>
        <v>Novou plastovou nástěnnou rozvodnici rozměry cca 400 x 600mm.  IP54/20, In=50A, min. 54mod.</v>
      </c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12"/>
      <c r="B41" s="219"/>
      <c r="C41" s="266" t="s">
        <v>147</v>
      </c>
      <c r="D41" s="223"/>
      <c r="E41" s="228"/>
      <c r="F41" s="233"/>
      <c r="G41" s="234"/>
      <c r="H41" s="232"/>
      <c r="I41" s="232"/>
      <c r="J41" s="232"/>
      <c r="K41" s="232"/>
      <c r="L41" s="232"/>
      <c r="M41" s="232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95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4" t="str">
        <f>C41</f>
        <v>1x vxpínač 50A/3p</v>
      </c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/>
      <c r="B42" s="219"/>
      <c r="C42" s="266" t="s">
        <v>148</v>
      </c>
      <c r="D42" s="223"/>
      <c r="E42" s="228"/>
      <c r="F42" s="233"/>
      <c r="G42" s="234"/>
      <c r="H42" s="232"/>
      <c r="I42" s="232"/>
      <c r="J42" s="232"/>
      <c r="K42" s="232"/>
      <c r="L42" s="232"/>
      <c r="M42" s="232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95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4" t="str">
        <f>C42</f>
        <v>4x jistič 20C/3</v>
      </c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2"/>
      <c r="B43" s="219"/>
      <c r="C43" s="266" t="s">
        <v>149</v>
      </c>
      <c r="D43" s="223"/>
      <c r="E43" s="228"/>
      <c r="F43" s="233"/>
      <c r="G43" s="234"/>
      <c r="H43" s="232"/>
      <c r="I43" s="232"/>
      <c r="J43" s="232"/>
      <c r="K43" s="232"/>
      <c r="L43" s="232"/>
      <c r="M43" s="232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4" t="str">
        <f>C43</f>
        <v>4x stykač 40A/3p/230V</v>
      </c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/>
      <c r="B44" s="219"/>
      <c r="C44" s="266" t="s">
        <v>150</v>
      </c>
      <c r="D44" s="223"/>
      <c r="E44" s="228"/>
      <c r="F44" s="233"/>
      <c r="G44" s="234"/>
      <c r="H44" s="232"/>
      <c r="I44" s="232"/>
      <c r="J44" s="232"/>
      <c r="K44" s="232"/>
      <c r="L44" s="232"/>
      <c r="M44" s="232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95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4" t="str">
        <f>C44</f>
        <v>1x jistič 16B/3</v>
      </c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/>
      <c r="B45" s="219"/>
      <c r="C45" s="266" t="s">
        <v>151</v>
      </c>
      <c r="D45" s="223"/>
      <c r="E45" s="228"/>
      <c r="F45" s="233"/>
      <c r="G45" s="234"/>
      <c r="H45" s="232"/>
      <c r="I45" s="232"/>
      <c r="J45" s="232"/>
      <c r="K45" s="232"/>
      <c r="L45" s="232"/>
      <c r="M45" s="232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95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1x jistič 16C/3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/>
      <c r="B46" s="219"/>
      <c r="C46" s="266" t="s">
        <v>152</v>
      </c>
      <c r="D46" s="223"/>
      <c r="E46" s="228"/>
      <c r="F46" s="233"/>
      <c r="G46" s="234"/>
      <c r="H46" s="232"/>
      <c r="I46" s="232"/>
      <c r="J46" s="232"/>
      <c r="K46" s="232"/>
      <c r="L46" s="232"/>
      <c r="M46" s="232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95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2x jistič 16B/1</v>
      </c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/>
      <c r="B47" s="219"/>
      <c r="C47" s="266" t="s">
        <v>153</v>
      </c>
      <c r="D47" s="223"/>
      <c r="E47" s="228"/>
      <c r="F47" s="233"/>
      <c r="G47" s="234"/>
      <c r="H47" s="232"/>
      <c r="I47" s="232"/>
      <c r="J47" s="232"/>
      <c r="K47" s="232"/>
      <c r="L47" s="232"/>
      <c r="M47" s="232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95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2x jistič 10B/1</v>
      </c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/>
      <c r="B48" s="219"/>
      <c r="C48" s="266" t="s">
        <v>154</v>
      </c>
      <c r="D48" s="223"/>
      <c r="E48" s="228"/>
      <c r="F48" s="233"/>
      <c r="G48" s="234"/>
      <c r="H48" s="232"/>
      <c r="I48" s="232"/>
      <c r="J48" s="232"/>
      <c r="K48" s="232"/>
      <c r="L48" s="232"/>
      <c r="M48" s="232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95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4" t="str">
        <f>C48</f>
        <v>1x chránič s nadproud. ochranou 10B/2/30mA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2"/>
      <c r="B49" s="219"/>
      <c r="C49" s="266" t="s">
        <v>155</v>
      </c>
      <c r="D49" s="223"/>
      <c r="E49" s="228"/>
      <c r="F49" s="233"/>
      <c r="G49" s="234"/>
      <c r="H49" s="232"/>
      <c r="I49" s="232"/>
      <c r="J49" s="232"/>
      <c r="K49" s="232"/>
      <c r="L49" s="232"/>
      <c r="M49" s="232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95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1x chránič 30mA/4p/63A</v>
      </c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2"/>
      <c r="B50" s="219"/>
      <c r="C50" s="266" t="s">
        <v>156</v>
      </c>
      <c r="D50" s="223"/>
      <c r="E50" s="228"/>
      <c r="F50" s="233"/>
      <c r="G50" s="234"/>
      <c r="H50" s="232"/>
      <c r="I50" s="232"/>
      <c r="J50" s="232"/>
      <c r="K50" s="232"/>
      <c r="L50" s="232"/>
      <c r="M50" s="232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95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4" t="str">
        <f>C50</f>
        <v>svorky a drobné příslušenství.</v>
      </c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>
        <v>27</v>
      </c>
      <c r="B51" s="219" t="s">
        <v>157</v>
      </c>
      <c r="C51" s="265" t="s">
        <v>158</v>
      </c>
      <c r="D51" s="221" t="s">
        <v>89</v>
      </c>
      <c r="E51" s="227">
        <v>1</v>
      </c>
      <c r="F51" s="231">
        <f>H51+J51</f>
        <v>0</v>
      </c>
      <c r="G51" s="232">
        <f>ROUND(E51*F51,2)</f>
        <v>0</v>
      </c>
      <c r="H51" s="232"/>
      <c r="I51" s="232">
        <f>ROUND(E51*H51,2)</f>
        <v>0</v>
      </c>
      <c r="J51" s="232"/>
      <c r="K51" s="232">
        <f>ROUND(E51*J51,2)</f>
        <v>0</v>
      </c>
      <c r="L51" s="232">
        <v>21</v>
      </c>
      <c r="M51" s="232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93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2"/>
      <c r="B52" s="219"/>
      <c r="C52" s="266" t="s">
        <v>146</v>
      </c>
      <c r="D52" s="223"/>
      <c r="E52" s="228"/>
      <c r="F52" s="233"/>
      <c r="G52" s="234"/>
      <c r="H52" s="232"/>
      <c r="I52" s="232"/>
      <c r="J52" s="232"/>
      <c r="K52" s="232"/>
      <c r="L52" s="232"/>
      <c r="M52" s="232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95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4" t="str">
        <f>C52</f>
        <v>Položka obsahuje:</v>
      </c>
      <c r="BB52" s="211"/>
      <c r="BC52" s="211"/>
      <c r="BD52" s="211"/>
      <c r="BE52" s="211"/>
      <c r="BF52" s="211"/>
      <c r="BG52" s="211"/>
      <c r="BH52" s="211"/>
    </row>
    <row r="53" spans="1:60" ht="21" outlineLevel="1" x14ac:dyDescent="0.25">
      <c r="A53" s="212"/>
      <c r="B53" s="219"/>
      <c r="C53" s="266" t="s">
        <v>159</v>
      </c>
      <c r="D53" s="223"/>
      <c r="E53" s="228"/>
      <c r="F53" s="233"/>
      <c r="G53" s="234"/>
      <c r="H53" s="232"/>
      <c r="I53" s="232"/>
      <c r="J53" s="232"/>
      <c r="K53" s="232"/>
      <c r="L53" s="232"/>
      <c r="M53" s="232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95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4" t="str">
        <f>C53</f>
        <v>Nový uzamakatelný typový plastový pilíř o rozměrech cca 320 x 1810 x 220mm se zákrytem  IP44/20, In=16A. Pilíř bude sloužit jako skříň pro umístění čtyř přepínačů pro ovládání osvětlení. Dále položka zahrnuje</v>
      </c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/>
      <c r="B54" s="219"/>
      <c r="C54" s="267" t="s">
        <v>160</v>
      </c>
      <c r="D54" s="224"/>
      <c r="E54" s="229"/>
      <c r="F54" s="235"/>
      <c r="G54" s="235"/>
      <c r="H54" s="232"/>
      <c r="I54" s="232"/>
      <c r="J54" s="232"/>
      <c r="K54" s="232"/>
      <c r="L54" s="232"/>
      <c r="M54" s="232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95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12"/>
      <c r="B55" s="219"/>
      <c r="C55" s="266" t="s">
        <v>161</v>
      </c>
      <c r="D55" s="223"/>
      <c r="E55" s="228"/>
      <c r="F55" s="233"/>
      <c r="G55" s="234"/>
      <c r="H55" s="232"/>
      <c r="I55" s="232"/>
      <c r="J55" s="232"/>
      <c r="K55" s="232"/>
      <c r="L55" s="232"/>
      <c r="M55" s="232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95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4" t="str">
        <f>C55</f>
        <v>4x přepínač/vypínač 230V/10A s ovladačem do krycího panelu</v>
      </c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/>
      <c r="B56" s="219"/>
      <c r="C56" s="266" t="s">
        <v>162</v>
      </c>
      <c r="D56" s="223"/>
      <c r="E56" s="228"/>
      <c r="F56" s="233"/>
      <c r="G56" s="234"/>
      <c r="H56" s="232"/>
      <c r="I56" s="232"/>
      <c r="J56" s="232"/>
      <c r="K56" s="232"/>
      <c r="L56" s="232"/>
      <c r="M56" s="232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95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4" t="str">
        <f>C56</f>
        <v>svorky a drobné příslušenství, DIN lišty a pod.</v>
      </c>
      <c r="BB56" s="211"/>
      <c r="BC56" s="211"/>
      <c r="BD56" s="211"/>
      <c r="BE56" s="211"/>
      <c r="BF56" s="211"/>
      <c r="BG56" s="211"/>
      <c r="BH56" s="211"/>
    </row>
    <row r="57" spans="1:60" ht="20.399999999999999" outlineLevel="1" x14ac:dyDescent="0.25">
      <c r="A57" s="212">
        <v>28</v>
      </c>
      <c r="B57" s="219" t="s">
        <v>98</v>
      </c>
      <c r="C57" s="265" t="s">
        <v>163</v>
      </c>
      <c r="D57" s="221" t="s">
        <v>89</v>
      </c>
      <c r="E57" s="227">
        <v>8</v>
      </c>
      <c r="F57" s="231">
        <f>H57+J57</f>
        <v>0</v>
      </c>
      <c r="G57" s="232">
        <f>ROUND(E57*F57,2)</f>
        <v>0</v>
      </c>
      <c r="H57" s="232"/>
      <c r="I57" s="232">
        <f>ROUND(E57*H57,2)</f>
        <v>0</v>
      </c>
      <c r="J57" s="232"/>
      <c r="K57" s="232">
        <f>ROUND(E57*J57,2)</f>
        <v>0</v>
      </c>
      <c r="L57" s="232">
        <v>21</v>
      </c>
      <c r="M57" s="232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3.4166699999999999</v>
      </c>
      <c r="U57" s="221">
        <f>ROUND(E57*T57,2)</f>
        <v>27.33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90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2"/>
      <c r="B58" s="219"/>
      <c r="C58" s="266" t="s">
        <v>164</v>
      </c>
      <c r="D58" s="223"/>
      <c r="E58" s="228"/>
      <c r="F58" s="233"/>
      <c r="G58" s="234"/>
      <c r="H58" s="232"/>
      <c r="I58" s="232"/>
      <c r="J58" s="232"/>
      <c r="K58" s="232"/>
      <c r="L58" s="232"/>
      <c r="M58" s="232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95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4" t="str">
        <f>C58</f>
        <v>Demont. prvky budou uskladněny dle požadavků TS města.</v>
      </c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29</v>
      </c>
      <c r="B59" s="219" t="s">
        <v>87</v>
      </c>
      <c r="C59" s="265" t="s">
        <v>165</v>
      </c>
      <c r="D59" s="221" t="s">
        <v>89</v>
      </c>
      <c r="E59" s="227">
        <v>32</v>
      </c>
      <c r="F59" s="231">
        <f>H59+J59</f>
        <v>0</v>
      </c>
      <c r="G59" s="232">
        <f>ROUND(E59*F59,2)</f>
        <v>0</v>
      </c>
      <c r="H59" s="232"/>
      <c r="I59" s="232">
        <f>ROUND(E59*H59,2)</f>
        <v>0</v>
      </c>
      <c r="J59" s="232"/>
      <c r="K59" s="232">
        <f>ROUND(E59*J59,2)</f>
        <v>0</v>
      </c>
      <c r="L59" s="232">
        <v>21</v>
      </c>
      <c r="M59" s="232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1.2649999999999999</v>
      </c>
      <c r="U59" s="221">
        <f>ROUND(E59*T59,2)</f>
        <v>40.479999999999997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90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2">
        <v>30</v>
      </c>
      <c r="B60" s="219" t="s">
        <v>166</v>
      </c>
      <c r="C60" s="265" t="s">
        <v>167</v>
      </c>
      <c r="D60" s="221" t="s">
        <v>89</v>
      </c>
      <c r="E60" s="227">
        <v>1</v>
      </c>
      <c r="F60" s="231">
        <f>H60+J60</f>
        <v>0</v>
      </c>
      <c r="G60" s="232">
        <f>ROUND(E60*F60,2)</f>
        <v>0</v>
      </c>
      <c r="H60" s="232"/>
      <c r="I60" s="232">
        <f>ROUND(E60*H60,2)</f>
        <v>0</v>
      </c>
      <c r="J60" s="232"/>
      <c r="K60" s="232">
        <f>ROUND(E60*J60,2)</f>
        <v>0</v>
      </c>
      <c r="L60" s="232">
        <v>21</v>
      </c>
      <c r="M60" s="232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2</v>
      </c>
      <c r="U60" s="221">
        <f>ROUND(E60*T60,2)</f>
        <v>2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90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x14ac:dyDescent="0.25">
      <c r="A61" s="213" t="s">
        <v>85</v>
      </c>
      <c r="B61" s="220" t="s">
        <v>54</v>
      </c>
      <c r="C61" s="268" t="s">
        <v>55</v>
      </c>
      <c r="D61" s="225"/>
      <c r="E61" s="230"/>
      <c r="F61" s="236"/>
      <c r="G61" s="236">
        <f>SUMIF(AE62:AE80,"&lt;&gt;NOR",G62:G80)</f>
        <v>0</v>
      </c>
      <c r="H61" s="236"/>
      <c r="I61" s="236">
        <f>SUM(I62:I80)</f>
        <v>0</v>
      </c>
      <c r="J61" s="236"/>
      <c r="K61" s="236">
        <f>SUM(K62:K80)</f>
        <v>0</v>
      </c>
      <c r="L61" s="236"/>
      <c r="M61" s="236">
        <f>SUM(M62:M80)</f>
        <v>0</v>
      </c>
      <c r="N61" s="225"/>
      <c r="O61" s="225">
        <f>SUM(O62:O80)</f>
        <v>89.360740000000007</v>
      </c>
      <c r="P61" s="225"/>
      <c r="Q61" s="225">
        <f>SUM(Q62:Q80)</f>
        <v>0</v>
      </c>
      <c r="R61" s="225"/>
      <c r="S61" s="225"/>
      <c r="T61" s="226"/>
      <c r="U61" s="225">
        <f>SUM(U62:U80)</f>
        <v>375.64000000000004</v>
      </c>
      <c r="AE61" t="s">
        <v>86</v>
      </c>
    </row>
    <row r="62" spans="1:60" outlineLevel="1" x14ac:dyDescent="0.25">
      <c r="A62" s="212">
        <v>31</v>
      </c>
      <c r="B62" s="219" t="s">
        <v>168</v>
      </c>
      <c r="C62" s="265" t="s">
        <v>169</v>
      </c>
      <c r="D62" s="221" t="s">
        <v>114</v>
      </c>
      <c r="E62" s="227">
        <v>150</v>
      </c>
      <c r="F62" s="231">
        <f>H62+J62</f>
        <v>0</v>
      </c>
      <c r="G62" s="232">
        <f>ROUND(E62*F62,2)</f>
        <v>0</v>
      </c>
      <c r="H62" s="232"/>
      <c r="I62" s="232">
        <f>ROUND(E62*H62,2)</f>
        <v>0</v>
      </c>
      <c r="J62" s="232"/>
      <c r="K62" s="232">
        <f>ROUND(E62*J62,2)</f>
        <v>0</v>
      </c>
      <c r="L62" s="232">
        <v>21</v>
      </c>
      <c r="M62" s="232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1.1128899999999999</v>
      </c>
      <c r="U62" s="221">
        <f>ROUND(E62*T62,2)</f>
        <v>166.93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90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32</v>
      </c>
      <c r="B63" s="219" t="s">
        <v>170</v>
      </c>
      <c r="C63" s="265" t="s">
        <v>171</v>
      </c>
      <c r="D63" s="221" t="s">
        <v>114</v>
      </c>
      <c r="E63" s="227">
        <v>150</v>
      </c>
      <c r="F63" s="231">
        <f>H63+J63</f>
        <v>0</v>
      </c>
      <c r="G63" s="232">
        <f>ROUND(E63*F63,2)</f>
        <v>0</v>
      </c>
      <c r="H63" s="232"/>
      <c r="I63" s="232">
        <f>ROUND(E63*H63,2)</f>
        <v>0</v>
      </c>
      <c r="J63" s="232"/>
      <c r="K63" s="232">
        <f>ROUND(E63*J63,2)</f>
        <v>0</v>
      </c>
      <c r="L63" s="232">
        <v>21</v>
      </c>
      <c r="M63" s="232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8.5050000000000001E-2</v>
      </c>
      <c r="U63" s="221">
        <f>ROUND(E63*T63,2)</f>
        <v>12.76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90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33</v>
      </c>
      <c r="B64" s="219" t="s">
        <v>172</v>
      </c>
      <c r="C64" s="265" t="s">
        <v>173</v>
      </c>
      <c r="D64" s="221" t="s">
        <v>114</v>
      </c>
      <c r="E64" s="227">
        <v>300</v>
      </c>
      <c r="F64" s="231">
        <f>H64+J64</f>
        <v>0</v>
      </c>
      <c r="G64" s="232">
        <f>ROUND(E64*F64,2)</f>
        <v>0</v>
      </c>
      <c r="H64" s="232"/>
      <c r="I64" s="232">
        <f>ROUND(E64*H64,2)</f>
        <v>0</v>
      </c>
      <c r="J64" s="232"/>
      <c r="K64" s="232">
        <f>ROUND(E64*J64,2)</f>
        <v>0</v>
      </c>
      <c r="L64" s="232">
        <v>21</v>
      </c>
      <c r="M64" s="232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0.21815000000000001</v>
      </c>
      <c r="U64" s="221">
        <f>ROUND(E64*T64,2)</f>
        <v>65.45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90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0.399999999999999" outlineLevel="1" x14ac:dyDescent="0.25">
      <c r="A65" s="212">
        <v>34</v>
      </c>
      <c r="B65" s="219" t="s">
        <v>174</v>
      </c>
      <c r="C65" s="265" t="s">
        <v>175</v>
      </c>
      <c r="D65" s="221" t="s">
        <v>114</v>
      </c>
      <c r="E65" s="227">
        <v>300</v>
      </c>
      <c r="F65" s="231">
        <f>H65+J65</f>
        <v>0</v>
      </c>
      <c r="G65" s="232">
        <f>ROUND(E65*F65,2)</f>
        <v>0</v>
      </c>
      <c r="H65" s="232"/>
      <c r="I65" s="232">
        <f>ROUND(E65*H65,2)</f>
        <v>0</v>
      </c>
      <c r="J65" s="232"/>
      <c r="K65" s="232">
        <f>ROUND(E65*J65,2)</f>
        <v>0</v>
      </c>
      <c r="L65" s="232">
        <v>21</v>
      </c>
      <c r="M65" s="232">
        <f>G65*(1+L65/100)</f>
        <v>0</v>
      </c>
      <c r="N65" s="221">
        <v>0.26485999999999998</v>
      </c>
      <c r="O65" s="221">
        <f>ROUND(E65*N65,5)</f>
        <v>79.457999999999998</v>
      </c>
      <c r="P65" s="221">
        <v>0</v>
      </c>
      <c r="Q65" s="221">
        <f>ROUND(E65*P65,5)</f>
        <v>0</v>
      </c>
      <c r="R65" s="221"/>
      <c r="S65" s="221"/>
      <c r="T65" s="222">
        <v>0.11</v>
      </c>
      <c r="U65" s="221">
        <f>ROUND(E65*T65,2)</f>
        <v>33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90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31.2" outlineLevel="1" x14ac:dyDescent="0.25">
      <c r="A66" s="212"/>
      <c r="B66" s="219"/>
      <c r="C66" s="266" t="s">
        <v>176</v>
      </c>
      <c r="D66" s="223"/>
      <c r="E66" s="228"/>
      <c r="F66" s="233"/>
      <c r="G66" s="234"/>
      <c r="H66" s="232"/>
      <c r="I66" s="232"/>
      <c r="J66" s="232"/>
      <c r="K66" s="232"/>
      <c r="L66" s="232"/>
      <c r="M66" s="232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95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4" t="str">
        <f>C66</f>
        <v>Zřízení nebo rekonstrukce kabelového lože z kopaného písku. Dodání kopaného písku, přísun písku do rýhy, pokrytí dna rýhy souvislou urovnanou vrstvou písku, krycí vrstva tloušťky 5 nebo 10 cm nad kabelem. Bez zakrytí ochranným, nebo výstražným materiálem.</v>
      </c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>
        <v>35</v>
      </c>
      <c r="B67" s="219" t="s">
        <v>177</v>
      </c>
      <c r="C67" s="265" t="s">
        <v>178</v>
      </c>
      <c r="D67" s="221" t="s">
        <v>114</v>
      </c>
      <c r="E67" s="227">
        <v>300</v>
      </c>
      <c r="F67" s="231">
        <f>H67+J67</f>
        <v>0</v>
      </c>
      <c r="G67" s="232">
        <f>ROUND(E67*F67,2)</f>
        <v>0</v>
      </c>
      <c r="H67" s="232"/>
      <c r="I67" s="232">
        <f>ROUND(E67*H67,2)</f>
        <v>0</v>
      </c>
      <c r="J67" s="232"/>
      <c r="K67" s="232">
        <f>ROUND(E67*J67,2)</f>
        <v>0</v>
      </c>
      <c r="L67" s="232">
        <v>21</v>
      </c>
      <c r="M67" s="232">
        <f>G67*(1+L67/100)</f>
        <v>0</v>
      </c>
      <c r="N67" s="221">
        <v>3.1E-4</v>
      </c>
      <c r="O67" s="221">
        <f>ROUND(E67*N67,5)</f>
        <v>9.2999999999999999E-2</v>
      </c>
      <c r="P67" s="221">
        <v>0</v>
      </c>
      <c r="Q67" s="221">
        <f>ROUND(E67*P67,5)</f>
        <v>0</v>
      </c>
      <c r="R67" s="221"/>
      <c r="S67" s="221"/>
      <c r="T67" s="222">
        <v>0.03</v>
      </c>
      <c r="U67" s="221">
        <f>ROUND(E67*T67,2)</f>
        <v>9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90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2">
        <v>36</v>
      </c>
      <c r="B68" s="219" t="s">
        <v>179</v>
      </c>
      <c r="C68" s="265" t="s">
        <v>180</v>
      </c>
      <c r="D68" s="221" t="s">
        <v>181</v>
      </c>
      <c r="E68" s="227">
        <v>16</v>
      </c>
      <c r="F68" s="231">
        <f>H68+J68</f>
        <v>0</v>
      </c>
      <c r="G68" s="232">
        <f>ROUND(E68*F68,2)</f>
        <v>0</v>
      </c>
      <c r="H68" s="232"/>
      <c r="I68" s="232">
        <f>ROUND(E68*H68,2)</f>
        <v>0</v>
      </c>
      <c r="J68" s="232"/>
      <c r="K68" s="232">
        <f>ROUND(E68*J68,2)</f>
        <v>0</v>
      </c>
      <c r="L68" s="232">
        <v>21</v>
      </c>
      <c r="M68" s="232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0.80800000000000005</v>
      </c>
      <c r="U68" s="221">
        <f>ROUND(E68*T68,2)</f>
        <v>12.93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90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/>
      <c r="B69" s="219"/>
      <c r="C69" s="266" t="s">
        <v>182</v>
      </c>
      <c r="D69" s="223"/>
      <c r="E69" s="228"/>
      <c r="F69" s="233"/>
      <c r="G69" s="234"/>
      <c r="H69" s="232"/>
      <c r="I69" s="232"/>
      <c r="J69" s="232"/>
      <c r="K69" s="232"/>
      <c r="L69" s="232"/>
      <c r="M69" s="232"/>
      <c r="N69" s="221"/>
      <c r="O69" s="221"/>
      <c r="P69" s="221"/>
      <c r="Q69" s="221"/>
      <c r="R69" s="221"/>
      <c r="S69" s="221"/>
      <c r="T69" s="222"/>
      <c r="U69" s="221"/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95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4" t="str">
        <f>C69</f>
        <v>Položka zahrnuje také jámu pro pilíř ovládací skříně.</v>
      </c>
      <c r="BB69" s="211"/>
      <c r="BC69" s="211"/>
      <c r="BD69" s="211"/>
      <c r="BE69" s="211"/>
      <c r="BF69" s="211"/>
      <c r="BG69" s="211"/>
      <c r="BH69" s="211"/>
    </row>
    <row r="70" spans="1:60" ht="20.399999999999999" outlineLevel="1" x14ac:dyDescent="0.25">
      <c r="A70" s="212">
        <v>37</v>
      </c>
      <c r="B70" s="219" t="s">
        <v>183</v>
      </c>
      <c r="C70" s="265" t="s">
        <v>184</v>
      </c>
      <c r="D70" s="221" t="s">
        <v>89</v>
      </c>
      <c r="E70" s="227">
        <v>8</v>
      </c>
      <c r="F70" s="231">
        <f>H70+J70</f>
        <v>0</v>
      </c>
      <c r="G70" s="232">
        <f>ROUND(E70*F70,2)</f>
        <v>0</v>
      </c>
      <c r="H70" s="232"/>
      <c r="I70" s="232">
        <f>ROUND(E70*H70,2)</f>
        <v>0</v>
      </c>
      <c r="J70" s="232"/>
      <c r="K70" s="232">
        <f>ROUND(E70*J70,2)</f>
        <v>0</v>
      </c>
      <c r="L70" s="232">
        <v>21</v>
      </c>
      <c r="M70" s="232">
        <f>G70*(1+L70/100)</f>
        <v>0</v>
      </c>
      <c r="N70" s="221">
        <v>1.2222999999999999</v>
      </c>
      <c r="O70" s="221">
        <f>ROUND(E70*N70,5)</f>
        <v>9.7783999999999995</v>
      </c>
      <c r="P70" s="221">
        <v>0</v>
      </c>
      <c r="Q70" s="221">
        <f>ROUND(E70*P70,5)</f>
        <v>0</v>
      </c>
      <c r="R70" s="221"/>
      <c r="S70" s="221"/>
      <c r="T70" s="222">
        <v>4.0670000000000002</v>
      </c>
      <c r="U70" s="221">
        <f>ROUND(E70*T70,2)</f>
        <v>32.54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90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1" outlineLevel="1" x14ac:dyDescent="0.25">
      <c r="A71" s="212"/>
      <c r="B71" s="219"/>
      <c r="C71" s="266" t="s">
        <v>185</v>
      </c>
      <c r="D71" s="223"/>
      <c r="E71" s="228"/>
      <c r="F71" s="233"/>
      <c r="G71" s="234"/>
      <c r="H71" s="232"/>
      <c r="I71" s="232"/>
      <c r="J71" s="232"/>
      <c r="K71" s="232"/>
      <c r="L71" s="232"/>
      <c r="M71" s="232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95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4" t="str">
        <f>C71</f>
        <v>Pouzdrový základ pro stožár o vetknutí 1,5m a prům. 219. Základ zhotoven dle statického posouzení, které je přílohou dokumentace. Velikost základu 1,2x1,9m vč. armování.</v>
      </c>
      <c r="BB71" s="211"/>
      <c r="BC71" s="211"/>
      <c r="BD71" s="211"/>
      <c r="BE71" s="211"/>
      <c r="BF71" s="211"/>
      <c r="BG71" s="211"/>
      <c r="BH71" s="211"/>
    </row>
    <row r="72" spans="1:60" ht="41.4" outlineLevel="1" x14ac:dyDescent="0.25">
      <c r="A72" s="212"/>
      <c r="B72" s="219"/>
      <c r="C72" s="266" t="s">
        <v>186</v>
      </c>
      <c r="D72" s="223"/>
      <c r="E72" s="228"/>
      <c r="F72" s="233"/>
      <c r="G72" s="234"/>
      <c r="H72" s="232"/>
      <c r="I72" s="232"/>
      <c r="J72" s="232"/>
      <c r="K72" s="232"/>
      <c r="L72" s="232"/>
      <c r="M72" s="232"/>
      <c r="N72" s="221"/>
      <c r="O72" s="221"/>
      <c r="P72" s="221"/>
      <c r="Q72" s="221"/>
      <c r="R72" s="221"/>
      <c r="S72" s="221"/>
      <c r="T72" s="222"/>
      <c r="U72" s="221"/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95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4" t="str">
        <f>C72</f>
        <v>položka zahrnuje zhotovení vláknocementového pouzdra, uložení podkladového plechu na vybetonované dno, uložení, vyrovnání a zabetonování pouzdra. Vytvoření kabelových prostupů, zabezpečení pouzdra proti zasypání a úrazu osob. Po stavbě stožáru upravení povrchu pouzdrového základu včetně zhotovení spádové betonové desky.</v>
      </c>
      <c r="BB72" s="211"/>
      <c r="BC72" s="211"/>
      <c r="BD72" s="211"/>
      <c r="BE72" s="211"/>
      <c r="BF72" s="211"/>
      <c r="BG72" s="211"/>
      <c r="BH72" s="211"/>
    </row>
    <row r="73" spans="1:60" ht="20.399999999999999" outlineLevel="1" x14ac:dyDescent="0.25">
      <c r="A73" s="212">
        <v>38</v>
      </c>
      <c r="B73" s="219" t="s">
        <v>187</v>
      </c>
      <c r="C73" s="265" t="s">
        <v>188</v>
      </c>
      <c r="D73" s="221" t="s">
        <v>89</v>
      </c>
      <c r="E73" s="227">
        <v>9</v>
      </c>
      <c r="F73" s="231">
        <f>H73+J73</f>
        <v>0</v>
      </c>
      <c r="G73" s="232">
        <f>ROUND(E73*F73,2)</f>
        <v>0</v>
      </c>
      <c r="H73" s="232"/>
      <c r="I73" s="232">
        <f>ROUND(E73*H73,2)</f>
        <v>0</v>
      </c>
      <c r="J73" s="232"/>
      <c r="K73" s="232">
        <f>ROUND(E73*J73,2)</f>
        <v>0</v>
      </c>
      <c r="L73" s="232">
        <v>21</v>
      </c>
      <c r="M73" s="232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0.64</v>
      </c>
      <c r="U73" s="221">
        <f>ROUND(E73*T73,2)</f>
        <v>5.76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90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39</v>
      </c>
      <c r="B74" s="219" t="s">
        <v>189</v>
      </c>
      <c r="C74" s="265" t="s">
        <v>190</v>
      </c>
      <c r="D74" s="221" t="s">
        <v>181</v>
      </c>
      <c r="E74" s="227">
        <v>10</v>
      </c>
      <c r="F74" s="231">
        <f>H74+J74</f>
        <v>0</v>
      </c>
      <c r="G74" s="232">
        <f>ROUND(E74*F74,2)</f>
        <v>0</v>
      </c>
      <c r="H74" s="232"/>
      <c r="I74" s="232">
        <f>ROUND(E74*H74,2)</f>
        <v>0</v>
      </c>
      <c r="J74" s="232"/>
      <c r="K74" s="232">
        <f>ROUND(E74*J74,2)</f>
        <v>0</v>
      </c>
      <c r="L74" s="232">
        <v>21</v>
      </c>
      <c r="M74" s="232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0.66</v>
      </c>
      <c r="U74" s="221">
        <f>ROUND(E74*T74,2)</f>
        <v>6.6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90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>
        <v>40</v>
      </c>
      <c r="B75" s="219" t="s">
        <v>191</v>
      </c>
      <c r="C75" s="265" t="s">
        <v>192</v>
      </c>
      <c r="D75" s="221" t="s">
        <v>181</v>
      </c>
      <c r="E75" s="227">
        <v>1</v>
      </c>
      <c r="F75" s="231">
        <f>H75+J75</f>
        <v>0</v>
      </c>
      <c r="G75" s="232">
        <f>ROUND(E75*F75,2)</f>
        <v>0</v>
      </c>
      <c r="H75" s="232"/>
      <c r="I75" s="232">
        <f>ROUND(E75*H75,2)</f>
        <v>0</v>
      </c>
      <c r="J75" s="232"/>
      <c r="K75" s="232">
        <f>ROUND(E75*J75,2)</f>
        <v>0</v>
      </c>
      <c r="L75" s="232">
        <v>21</v>
      </c>
      <c r="M75" s="232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9.6</v>
      </c>
      <c r="U75" s="221">
        <f>ROUND(E75*T75,2)</f>
        <v>9.6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90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41</v>
      </c>
      <c r="B76" s="219" t="s">
        <v>193</v>
      </c>
      <c r="C76" s="265" t="s">
        <v>194</v>
      </c>
      <c r="D76" s="221" t="s">
        <v>114</v>
      </c>
      <c r="E76" s="227">
        <v>50</v>
      </c>
      <c r="F76" s="231">
        <f>H76+J76</f>
        <v>0</v>
      </c>
      <c r="G76" s="232">
        <f>ROUND(E76*F76,2)</f>
        <v>0</v>
      </c>
      <c r="H76" s="232"/>
      <c r="I76" s="232">
        <f>ROUND(E76*H76,2)</f>
        <v>0</v>
      </c>
      <c r="J76" s="232"/>
      <c r="K76" s="232">
        <f>ROUND(E76*J76,2)</f>
        <v>0</v>
      </c>
      <c r="L76" s="232">
        <v>21</v>
      </c>
      <c r="M76" s="232">
        <f>G76*(1+L76/100)</f>
        <v>0</v>
      </c>
      <c r="N76" s="221">
        <v>3.6999999999999999E-4</v>
      </c>
      <c r="O76" s="221">
        <f>ROUND(E76*N76,5)</f>
        <v>1.8499999999999999E-2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93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/>
      <c r="B77" s="219"/>
      <c r="C77" s="266" t="s">
        <v>195</v>
      </c>
      <c r="D77" s="223"/>
      <c r="E77" s="228"/>
      <c r="F77" s="233"/>
      <c r="G77" s="234"/>
      <c r="H77" s="232"/>
      <c r="I77" s="232"/>
      <c r="J77" s="232"/>
      <c r="K77" s="232"/>
      <c r="L77" s="232"/>
      <c r="M77" s="232"/>
      <c r="N77" s="221"/>
      <c r="O77" s="221"/>
      <c r="P77" s="221"/>
      <c r="Q77" s="221"/>
      <c r="R77" s="221"/>
      <c r="S77" s="221"/>
      <c r="T77" s="222"/>
      <c r="U77" s="221"/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95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4" t="str">
        <f>C77</f>
        <v>Chránička určená především jako ochrana kabelu před kořenovými systémy stromů.</v>
      </c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42</v>
      </c>
      <c r="B78" s="219" t="s">
        <v>196</v>
      </c>
      <c r="C78" s="265" t="s">
        <v>197</v>
      </c>
      <c r="D78" s="221" t="s">
        <v>114</v>
      </c>
      <c r="E78" s="227">
        <v>50</v>
      </c>
      <c r="F78" s="231">
        <f>H78+J78</f>
        <v>0</v>
      </c>
      <c r="G78" s="232">
        <f>ROUND(E78*F78,2)</f>
        <v>0</v>
      </c>
      <c r="H78" s="232"/>
      <c r="I78" s="232">
        <f>ROUND(E78*H78,2)</f>
        <v>0</v>
      </c>
      <c r="J78" s="232"/>
      <c r="K78" s="232">
        <f>ROUND(E78*J78,2)</f>
        <v>0</v>
      </c>
      <c r="L78" s="232">
        <v>21</v>
      </c>
      <c r="M78" s="232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0.105</v>
      </c>
      <c r="U78" s="221">
        <f>ROUND(E78*T78,2)</f>
        <v>5.25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90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43</v>
      </c>
      <c r="B79" s="219" t="s">
        <v>198</v>
      </c>
      <c r="C79" s="265" t="s">
        <v>199</v>
      </c>
      <c r="D79" s="221" t="s">
        <v>200</v>
      </c>
      <c r="E79" s="227">
        <v>300</v>
      </c>
      <c r="F79" s="231">
        <f>H79+J79</f>
        <v>0</v>
      </c>
      <c r="G79" s="232">
        <f>ROUND(E79*F79,2)</f>
        <v>0</v>
      </c>
      <c r="H79" s="232"/>
      <c r="I79" s="232">
        <f>ROUND(E79*H79,2)</f>
        <v>0</v>
      </c>
      <c r="J79" s="232"/>
      <c r="K79" s="232">
        <f>ROUND(E79*J79,2)</f>
        <v>0</v>
      </c>
      <c r="L79" s="232">
        <v>21</v>
      </c>
      <c r="M79" s="232">
        <f>G79*(1+L79/100)</f>
        <v>0</v>
      </c>
      <c r="N79" s="221">
        <v>2.0000000000000002E-5</v>
      </c>
      <c r="O79" s="221">
        <f>ROUND(E79*N79,5)</f>
        <v>6.0000000000000001E-3</v>
      </c>
      <c r="P79" s="221">
        <v>0</v>
      </c>
      <c r="Q79" s="221">
        <f>ROUND(E79*P79,5)</f>
        <v>0</v>
      </c>
      <c r="R79" s="221"/>
      <c r="S79" s="221"/>
      <c r="T79" s="222">
        <v>0.05</v>
      </c>
      <c r="U79" s="221">
        <f>ROUND(E79*T79,2)</f>
        <v>15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90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0.399999999999999" outlineLevel="1" x14ac:dyDescent="0.25">
      <c r="A80" s="212">
        <v>44</v>
      </c>
      <c r="B80" s="219" t="s">
        <v>201</v>
      </c>
      <c r="C80" s="265" t="s">
        <v>202</v>
      </c>
      <c r="D80" s="221" t="s">
        <v>203</v>
      </c>
      <c r="E80" s="227">
        <v>0.2</v>
      </c>
      <c r="F80" s="231">
        <f>H80+J80</f>
        <v>0</v>
      </c>
      <c r="G80" s="232">
        <f>ROUND(E80*F80,2)</f>
        <v>0</v>
      </c>
      <c r="H80" s="232"/>
      <c r="I80" s="232">
        <f>ROUND(E80*H80,2)</f>
        <v>0</v>
      </c>
      <c r="J80" s="232"/>
      <c r="K80" s="232">
        <f>ROUND(E80*J80,2)</f>
        <v>0</v>
      </c>
      <c r="L80" s="232">
        <v>21</v>
      </c>
      <c r="M80" s="232">
        <f>G80*(1+L80/100)</f>
        <v>0</v>
      </c>
      <c r="N80" s="221">
        <v>3.4209999999999997E-2</v>
      </c>
      <c r="O80" s="221">
        <f>ROUND(E80*N80,5)</f>
        <v>6.8399999999999997E-3</v>
      </c>
      <c r="P80" s="221">
        <v>0</v>
      </c>
      <c r="Q80" s="221">
        <f>ROUND(E80*P80,5)</f>
        <v>0</v>
      </c>
      <c r="R80" s="221"/>
      <c r="S80" s="221"/>
      <c r="T80" s="222">
        <v>4.0999999999999996</v>
      </c>
      <c r="U80" s="221">
        <f>ROUND(E80*T80,2)</f>
        <v>0.82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90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x14ac:dyDescent="0.25">
      <c r="A81" s="213" t="s">
        <v>85</v>
      </c>
      <c r="B81" s="220" t="s">
        <v>56</v>
      </c>
      <c r="C81" s="268" t="s">
        <v>26</v>
      </c>
      <c r="D81" s="225"/>
      <c r="E81" s="230"/>
      <c r="F81" s="236"/>
      <c r="G81" s="236">
        <f>SUMIF(AE82:AE89,"&lt;&gt;NOR",G82:G89)</f>
        <v>0</v>
      </c>
      <c r="H81" s="236"/>
      <c r="I81" s="236">
        <f>SUM(I82:I89)</f>
        <v>0</v>
      </c>
      <c r="J81" s="236"/>
      <c r="K81" s="236">
        <f>SUM(K82:K89)</f>
        <v>0</v>
      </c>
      <c r="L81" s="236"/>
      <c r="M81" s="236">
        <f>SUM(M82:M89)</f>
        <v>0</v>
      </c>
      <c r="N81" s="225"/>
      <c r="O81" s="225">
        <f>SUM(O82:O89)</f>
        <v>0</v>
      </c>
      <c r="P81" s="225"/>
      <c r="Q81" s="225">
        <f>SUM(Q82:Q89)</f>
        <v>0</v>
      </c>
      <c r="R81" s="225"/>
      <c r="S81" s="225"/>
      <c r="T81" s="226"/>
      <c r="U81" s="225">
        <f>SUM(U82:U89)</f>
        <v>0</v>
      </c>
      <c r="AE81" t="s">
        <v>86</v>
      </c>
    </row>
    <row r="82" spans="1:60" outlineLevel="1" x14ac:dyDescent="0.25">
      <c r="A82" s="212">
        <v>45</v>
      </c>
      <c r="B82" s="219" t="s">
        <v>204</v>
      </c>
      <c r="C82" s="265" t="s">
        <v>205</v>
      </c>
      <c r="D82" s="221" t="s">
        <v>206</v>
      </c>
      <c r="E82" s="227">
        <v>1</v>
      </c>
      <c r="F82" s="231">
        <f>H82+J82</f>
        <v>0</v>
      </c>
      <c r="G82" s="232">
        <f>ROUND(E82*F82,2)</f>
        <v>0</v>
      </c>
      <c r="H82" s="232"/>
      <c r="I82" s="232">
        <f>ROUND(E82*H82,2)</f>
        <v>0</v>
      </c>
      <c r="J82" s="232"/>
      <c r="K82" s="232">
        <f>ROUND(E82*J82,2)</f>
        <v>0</v>
      </c>
      <c r="L82" s="232">
        <v>21</v>
      </c>
      <c r="M82" s="232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90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46</v>
      </c>
      <c r="B83" s="219" t="s">
        <v>207</v>
      </c>
      <c r="C83" s="265" t="s">
        <v>208</v>
      </c>
      <c r="D83" s="221" t="s">
        <v>206</v>
      </c>
      <c r="E83" s="227">
        <v>1</v>
      </c>
      <c r="F83" s="231">
        <f>H83+J83</f>
        <v>0</v>
      </c>
      <c r="G83" s="232">
        <f>ROUND(E83*F83,2)</f>
        <v>0</v>
      </c>
      <c r="H83" s="232"/>
      <c r="I83" s="232">
        <f>ROUND(E83*H83,2)</f>
        <v>0</v>
      </c>
      <c r="J83" s="232"/>
      <c r="K83" s="232">
        <f>ROUND(E83*J83,2)</f>
        <v>0</v>
      </c>
      <c r="L83" s="232">
        <v>21</v>
      </c>
      <c r="M83" s="232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90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12">
        <v>47</v>
      </c>
      <c r="B84" s="219" t="s">
        <v>209</v>
      </c>
      <c r="C84" s="265" t="s">
        <v>210</v>
      </c>
      <c r="D84" s="221" t="s">
        <v>206</v>
      </c>
      <c r="E84" s="227">
        <v>1</v>
      </c>
      <c r="F84" s="231">
        <f>H84+J84</f>
        <v>0</v>
      </c>
      <c r="G84" s="232">
        <f>ROUND(E84*F84,2)</f>
        <v>0</v>
      </c>
      <c r="H84" s="232"/>
      <c r="I84" s="232">
        <f>ROUND(E84*H84,2)</f>
        <v>0</v>
      </c>
      <c r="J84" s="232"/>
      <c r="K84" s="232">
        <f>ROUND(E84*J84,2)</f>
        <v>0</v>
      </c>
      <c r="L84" s="232">
        <v>21</v>
      </c>
      <c r="M84" s="232">
        <f>G84*(1+L84/100)</f>
        <v>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90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2">
        <v>48</v>
      </c>
      <c r="B85" s="219" t="s">
        <v>211</v>
      </c>
      <c r="C85" s="265" t="s">
        <v>212</v>
      </c>
      <c r="D85" s="221" t="s">
        <v>206</v>
      </c>
      <c r="E85" s="227">
        <v>1</v>
      </c>
      <c r="F85" s="231">
        <f>H85+J85</f>
        <v>0</v>
      </c>
      <c r="G85" s="232">
        <f>ROUND(E85*F85,2)</f>
        <v>0</v>
      </c>
      <c r="H85" s="232"/>
      <c r="I85" s="232">
        <f>ROUND(E85*H85,2)</f>
        <v>0</v>
      </c>
      <c r="J85" s="232"/>
      <c r="K85" s="232">
        <f>ROUND(E85*J85,2)</f>
        <v>0</v>
      </c>
      <c r="L85" s="232">
        <v>21</v>
      </c>
      <c r="M85" s="232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0</v>
      </c>
      <c r="U85" s="221">
        <f>ROUND(E85*T85,2)</f>
        <v>0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90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>
        <v>49</v>
      </c>
      <c r="B86" s="219" t="s">
        <v>213</v>
      </c>
      <c r="C86" s="265" t="s">
        <v>214</v>
      </c>
      <c r="D86" s="221" t="s">
        <v>206</v>
      </c>
      <c r="E86" s="227">
        <v>1</v>
      </c>
      <c r="F86" s="231">
        <f>H86+J86</f>
        <v>0</v>
      </c>
      <c r="G86" s="232">
        <f>ROUND(E86*F86,2)</f>
        <v>0</v>
      </c>
      <c r="H86" s="232"/>
      <c r="I86" s="232">
        <f>ROUND(E86*H86,2)</f>
        <v>0</v>
      </c>
      <c r="J86" s="232"/>
      <c r="K86" s="232">
        <f>ROUND(E86*J86,2)</f>
        <v>0</v>
      </c>
      <c r="L86" s="232">
        <v>21</v>
      </c>
      <c r="M86" s="232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90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50</v>
      </c>
      <c r="B87" s="219" t="s">
        <v>215</v>
      </c>
      <c r="C87" s="265" t="s">
        <v>216</v>
      </c>
      <c r="D87" s="221" t="s">
        <v>206</v>
      </c>
      <c r="E87" s="227">
        <v>1</v>
      </c>
      <c r="F87" s="231">
        <f>H87+J87</f>
        <v>0</v>
      </c>
      <c r="G87" s="232">
        <f>ROUND(E87*F87,2)</f>
        <v>0</v>
      </c>
      <c r="H87" s="232"/>
      <c r="I87" s="232">
        <f>ROUND(E87*H87,2)</f>
        <v>0</v>
      </c>
      <c r="J87" s="232"/>
      <c r="K87" s="232">
        <f>ROUND(E87*J87,2)</f>
        <v>0</v>
      </c>
      <c r="L87" s="232">
        <v>21</v>
      </c>
      <c r="M87" s="232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90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2">
        <v>51</v>
      </c>
      <c r="B88" s="219" t="s">
        <v>217</v>
      </c>
      <c r="C88" s="265" t="s">
        <v>218</v>
      </c>
      <c r="D88" s="221" t="s">
        <v>206</v>
      </c>
      <c r="E88" s="227">
        <v>1</v>
      </c>
      <c r="F88" s="231">
        <f>H88+J88</f>
        <v>0</v>
      </c>
      <c r="G88" s="232">
        <f>ROUND(E88*F88,2)</f>
        <v>0</v>
      </c>
      <c r="H88" s="232"/>
      <c r="I88" s="232">
        <f>ROUND(E88*H88,2)</f>
        <v>0</v>
      </c>
      <c r="J88" s="232"/>
      <c r="K88" s="232">
        <f>ROUND(E88*J88,2)</f>
        <v>0</v>
      </c>
      <c r="L88" s="232">
        <v>21</v>
      </c>
      <c r="M88" s="232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90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52</v>
      </c>
      <c r="B89" s="219" t="s">
        <v>219</v>
      </c>
      <c r="C89" s="265" t="s">
        <v>220</v>
      </c>
      <c r="D89" s="221" t="s">
        <v>206</v>
      </c>
      <c r="E89" s="227">
        <v>1</v>
      </c>
      <c r="F89" s="231">
        <f>H89+J89</f>
        <v>0</v>
      </c>
      <c r="G89" s="232">
        <f>ROUND(E89*F89,2)</f>
        <v>0</v>
      </c>
      <c r="H89" s="232"/>
      <c r="I89" s="232">
        <f>ROUND(E89*H89,2)</f>
        <v>0</v>
      </c>
      <c r="J89" s="232"/>
      <c r="K89" s="232">
        <f>ROUND(E89*J89,2)</f>
        <v>0</v>
      </c>
      <c r="L89" s="232">
        <v>21</v>
      </c>
      <c r="M89" s="232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90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5">
      <c r="A90" s="213" t="s">
        <v>85</v>
      </c>
      <c r="B90" s="220" t="s">
        <v>57</v>
      </c>
      <c r="C90" s="268" t="s">
        <v>58</v>
      </c>
      <c r="D90" s="225"/>
      <c r="E90" s="230"/>
      <c r="F90" s="236"/>
      <c r="G90" s="236">
        <f>SUMIF(AE91:AE98,"&lt;&gt;NOR",G91:G98)</f>
        <v>0</v>
      </c>
      <c r="H90" s="236"/>
      <c r="I90" s="236">
        <f>SUM(I91:I98)</f>
        <v>0</v>
      </c>
      <c r="J90" s="236"/>
      <c r="K90" s="236">
        <f>SUM(K91:K98)</f>
        <v>0</v>
      </c>
      <c r="L90" s="236"/>
      <c r="M90" s="236">
        <f>SUM(M91:M98)</f>
        <v>0</v>
      </c>
      <c r="N90" s="225"/>
      <c r="O90" s="225">
        <f>SUM(O91:O98)</f>
        <v>0</v>
      </c>
      <c r="P90" s="225"/>
      <c r="Q90" s="225">
        <f>SUM(Q91:Q98)</f>
        <v>0</v>
      </c>
      <c r="R90" s="225"/>
      <c r="S90" s="225"/>
      <c r="T90" s="226"/>
      <c r="U90" s="225">
        <f>SUM(U91:U98)</f>
        <v>0</v>
      </c>
      <c r="AE90" t="s">
        <v>86</v>
      </c>
    </row>
    <row r="91" spans="1:60" outlineLevel="1" x14ac:dyDescent="0.25">
      <c r="A91" s="212">
        <v>53</v>
      </c>
      <c r="B91" s="219" t="s">
        <v>221</v>
      </c>
      <c r="C91" s="265" t="s">
        <v>222</v>
      </c>
      <c r="D91" s="221" t="s">
        <v>223</v>
      </c>
      <c r="E91" s="227">
        <v>20</v>
      </c>
      <c r="F91" s="231">
        <f>H91+J91</f>
        <v>0</v>
      </c>
      <c r="G91" s="232">
        <f>ROUND(E91*F91,2)</f>
        <v>0</v>
      </c>
      <c r="H91" s="232"/>
      <c r="I91" s="232">
        <f>ROUND(E91*H91,2)</f>
        <v>0</v>
      </c>
      <c r="J91" s="232"/>
      <c r="K91" s="232">
        <f>ROUND(E91*J91,2)</f>
        <v>0</v>
      </c>
      <c r="L91" s="232">
        <v>21</v>
      </c>
      <c r="M91" s="232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90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54</v>
      </c>
      <c r="B92" s="219" t="s">
        <v>224</v>
      </c>
      <c r="C92" s="265" t="s">
        <v>225</v>
      </c>
      <c r="D92" s="221" t="s">
        <v>89</v>
      </c>
      <c r="E92" s="227">
        <v>8</v>
      </c>
      <c r="F92" s="231">
        <f>H92+J92</f>
        <v>0</v>
      </c>
      <c r="G92" s="232">
        <f>ROUND(E92*F92,2)</f>
        <v>0</v>
      </c>
      <c r="H92" s="232"/>
      <c r="I92" s="232">
        <f>ROUND(E92*H92,2)</f>
        <v>0</v>
      </c>
      <c r="J92" s="232"/>
      <c r="K92" s="232">
        <f>ROUND(E92*J92,2)</f>
        <v>0</v>
      </c>
      <c r="L92" s="232">
        <v>21</v>
      </c>
      <c r="M92" s="232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90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>
        <v>55</v>
      </c>
      <c r="B93" s="219" t="s">
        <v>226</v>
      </c>
      <c r="C93" s="265" t="s">
        <v>227</v>
      </c>
      <c r="D93" s="221" t="s">
        <v>228</v>
      </c>
      <c r="E93" s="227">
        <v>1</v>
      </c>
      <c r="F93" s="231">
        <f>H93+J93</f>
        <v>0</v>
      </c>
      <c r="G93" s="232">
        <f>ROUND(E93*F93,2)</f>
        <v>0</v>
      </c>
      <c r="H93" s="232"/>
      <c r="I93" s="232">
        <f>ROUND(E93*H93,2)</f>
        <v>0</v>
      </c>
      <c r="J93" s="232"/>
      <c r="K93" s="232">
        <f>ROUND(E93*J93,2)</f>
        <v>0</v>
      </c>
      <c r="L93" s="232">
        <v>21</v>
      </c>
      <c r="M93" s="232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90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2">
        <v>56</v>
      </c>
      <c r="B94" s="219" t="s">
        <v>229</v>
      </c>
      <c r="C94" s="265" t="s">
        <v>230</v>
      </c>
      <c r="D94" s="221" t="s">
        <v>223</v>
      </c>
      <c r="E94" s="227">
        <v>4</v>
      </c>
      <c r="F94" s="231">
        <f>H94+J94</f>
        <v>0</v>
      </c>
      <c r="G94" s="232">
        <f>ROUND(E94*F94,2)</f>
        <v>0</v>
      </c>
      <c r="H94" s="232"/>
      <c r="I94" s="232">
        <f>ROUND(E94*H94,2)</f>
        <v>0</v>
      </c>
      <c r="J94" s="232"/>
      <c r="K94" s="232">
        <f>ROUND(E94*J94,2)</f>
        <v>0</v>
      </c>
      <c r="L94" s="232">
        <v>21</v>
      </c>
      <c r="M94" s="232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90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2">
        <v>57</v>
      </c>
      <c r="B95" s="219" t="s">
        <v>231</v>
      </c>
      <c r="C95" s="265" t="s">
        <v>232</v>
      </c>
      <c r="D95" s="221" t="s">
        <v>223</v>
      </c>
      <c r="E95" s="227">
        <v>80</v>
      </c>
      <c r="F95" s="231">
        <f>H95+J95</f>
        <v>0</v>
      </c>
      <c r="G95" s="232">
        <f>ROUND(E95*F95,2)</f>
        <v>0</v>
      </c>
      <c r="H95" s="232"/>
      <c r="I95" s="232">
        <f>ROUND(E95*H95,2)</f>
        <v>0</v>
      </c>
      <c r="J95" s="232"/>
      <c r="K95" s="232">
        <f>ROUND(E95*J95,2)</f>
        <v>0</v>
      </c>
      <c r="L95" s="232">
        <v>21</v>
      </c>
      <c r="M95" s="232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90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>
        <v>58</v>
      </c>
      <c r="B96" s="219" t="s">
        <v>233</v>
      </c>
      <c r="C96" s="265" t="s">
        <v>234</v>
      </c>
      <c r="D96" s="221" t="s">
        <v>0</v>
      </c>
      <c r="E96" s="227">
        <v>1</v>
      </c>
      <c r="F96" s="231">
        <f>H96+J96</f>
        <v>0</v>
      </c>
      <c r="G96" s="232">
        <f>ROUND(E96*F96,2)</f>
        <v>0</v>
      </c>
      <c r="H96" s="232"/>
      <c r="I96" s="232">
        <f>ROUND(E96*H96,2)</f>
        <v>0</v>
      </c>
      <c r="J96" s="232"/>
      <c r="K96" s="232">
        <f>ROUND(E96*J96,2)</f>
        <v>0</v>
      </c>
      <c r="L96" s="232">
        <v>21</v>
      </c>
      <c r="M96" s="232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90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59</v>
      </c>
      <c r="B97" s="219" t="s">
        <v>235</v>
      </c>
      <c r="C97" s="265" t="s">
        <v>236</v>
      </c>
      <c r="D97" s="221" t="s">
        <v>0</v>
      </c>
      <c r="E97" s="227">
        <v>1</v>
      </c>
      <c r="F97" s="231">
        <f>H97+J97</f>
        <v>0</v>
      </c>
      <c r="G97" s="232">
        <f>ROUND(E97*F97,2)</f>
        <v>0</v>
      </c>
      <c r="H97" s="232"/>
      <c r="I97" s="232">
        <f>ROUND(E97*H97,2)</f>
        <v>0</v>
      </c>
      <c r="J97" s="232"/>
      <c r="K97" s="232">
        <f>ROUND(E97*J97,2)</f>
        <v>0</v>
      </c>
      <c r="L97" s="232">
        <v>21</v>
      </c>
      <c r="M97" s="232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0</v>
      </c>
      <c r="U97" s="221">
        <f>ROUND(E97*T97,2)</f>
        <v>0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90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44">
        <v>60</v>
      </c>
      <c r="B98" s="245" t="s">
        <v>237</v>
      </c>
      <c r="C98" s="269" t="s">
        <v>238</v>
      </c>
      <c r="D98" s="246" t="s">
        <v>0</v>
      </c>
      <c r="E98" s="247">
        <v>1</v>
      </c>
      <c r="F98" s="248">
        <f>H98+J98</f>
        <v>0</v>
      </c>
      <c r="G98" s="249">
        <f>ROUND(E98*F98,2)</f>
        <v>0</v>
      </c>
      <c r="H98" s="249"/>
      <c r="I98" s="249">
        <f>ROUND(E98*H98,2)</f>
        <v>0</v>
      </c>
      <c r="J98" s="249"/>
      <c r="K98" s="249">
        <f>ROUND(E98*J98,2)</f>
        <v>0</v>
      </c>
      <c r="L98" s="249">
        <v>21</v>
      </c>
      <c r="M98" s="249">
        <f>G98*(1+L98/100)</f>
        <v>0</v>
      </c>
      <c r="N98" s="246">
        <v>0</v>
      </c>
      <c r="O98" s="246">
        <f>ROUND(E98*N98,5)</f>
        <v>0</v>
      </c>
      <c r="P98" s="246">
        <v>0</v>
      </c>
      <c r="Q98" s="246">
        <f>ROUND(E98*P98,5)</f>
        <v>0</v>
      </c>
      <c r="R98" s="246"/>
      <c r="S98" s="246"/>
      <c r="T98" s="250">
        <v>2.8E-3</v>
      </c>
      <c r="U98" s="246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90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x14ac:dyDescent="0.25">
      <c r="A99" s="6"/>
      <c r="B99" s="7" t="s">
        <v>160</v>
      </c>
      <c r="C99" s="270" t="s">
        <v>160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v>12</v>
      </c>
      <c r="AD99">
        <v>21</v>
      </c>
    </row>
    <row r="100" spans="1:60" x14ac:dyDescent="0.25">
      <c r="A100" s="251"/>
      <c r="B100" s="252" t="s">
        <v>28</v>
      </c>
      <c r="C100" s="271" t="s">
        <v>160</v>
      </c>
      <c r="D100" s="253"/>
      <c r="E100" s="253"/>
      <c r="F100" s="253"/>
      <c r="G100" s="264">
        <f>G8+G61+G81+G90</f>
        <v>0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f>SUMIF(L7:L98,AC99,G7:G98)</f>
        <v>0</v>
      </c>
      <c r="AD100">
        <f>SUMIF(L7:L98,AD99,G7:G98)</f>
        <v>0</v>
      </c>
      <c r="AE100" t="s">
        <v>240</v>
      </c>
    </row>
    <row r="101" spans="1:60" x14ac:dyDescent="0.25">
      <c r="A101" s="6"/>
      <c r="B101" s="7" t="s">
        <v>160</v>
      </c>
      <c r="C101" s="270" t="s">
        <v>160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 x14ac:dyDescent="0.25">
      <c r="A102" s="6"/>
      <c r="B102" s="7" t="s">
        <v>160</v>
      </c>
      <c r="C102" s="270" t="s">
        <v>160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5">
      <c r="A103" s="254" t="s">
        <v>241</v>
      </c>
      <c r="B103" s="254"/>
      <c r="C103" s="272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5">
      <c r="A104" s="255"/>
      <c r="B104" s="256"/>
      <c r="C104" s="273"/>
      <c r="D104" s="256"/>
      <c r="E104" s="256"/>
      <c r="F104" s="256"/>
      <c r="G104" s="257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E104" t="s">
        <v>242</v>
      </c>
    </row>
    <row r="105" spans="1:60" x14ac:dyDescent="0.25">
      <c r="A105" s="258"/>
      <c r="B105" s="259"/>
      <c r="C105" s="274"/>
      <c r="D105" s="259"/>
      <c r="E105" s="259"/>
      <c r="F105" s="259"/>
      <c r="G105" s="260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5">
      <c r="A106" s="258"/>
      <c r="B106" s="259"/>
      <c r="C106" s="274"/>
      <c r="D106" s="259"/>
      <c r="E106" s="259"/>
      <c r="F106" s="259"/>
      <c r="G106" s="260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5">
      <c r="A107" s="258"/>
      <c r="B107" s="259"/>
      <c r="C107" s="274"/>
      <c r="D107" s="259"/>
      <c r="E107" s="259"/>
      <c r="F107" s="259"/>
      <c r="G107" s="260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5">
      <c r="A108" s="261"/>
      <c r="B108" s="262"/>
      <c r="C108" s="275"/>
      <c r="D108" s="262"/>
      <c r="E108" s="262"/>
      <c r="F108" s="262"/>
      <c r="G108" s="263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5">
      <c r="A109" s="6"/>
      <c r="B109" s="7" t="s">
        <v>160</v>
      </c>
      <c r="C109" s="270" t="s">
        <v>160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5">
      <c r="C110" s="276"/>
      <c r="AE110" t="s">
        <v>243</v>
      </c>
    </row>
  </sheetData>
  <mergeCells count="32">
    <mergeCell ref="A103:C103"/>
    <mergeCell ref="A104:G108"/>
    <mergeCell ref="C58:G58"/>
    <mergeCell ref="C66:G66"/>
    <mergeCell ref="C69:G69"/>
    <mergeCell ref="C71:G71"/>
    <mergeCell ref="C72:G72"/>
    <mergeCell ref="C77:G77"/>
    <mergeCell ref="C49:G49"/>
    <mergeCell ref="C50:G50"/>
    <mergeCell ref="C52:G52"/>
    <mergeCell ref="C53:G53"/>
    <mergeCell ref="C55:G55"/>
    <mergeCell ref="C56:G56"/>
    <mergeCell ref="C43:G43"/>
    <mergeCell ref="C44:G44"/>
    <mergeCell ref="C45:G45"/>
    <mergeCell ref="C46:G46"/>
    <mergeCell ref="C47:G47"/>
    <mergeCell ref="C48:G48"/>
    <mergeCell ref="C18:G18"/>
    <mergeCell ref="C21:G21"/>
    <mergeCell ref="C39:G39"/>
    <mergeCell ref="C40:G40"/>
    <mergeCell ref="C41:G41"/>
    <mergeCell ref="C42:G42"/>
    <mergeCell ref="A1:G1"/>
    <mergeCell ref="C2:G2"/>
    <mergeCell ref="C3:G3"/>
    <mergeCell ref="C4:G4"/>
    <mergeCell ref="C11:G11"/>
    <mergeCell ref="C13:G13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Srba</dc:creator>
  <cp:lastModifiedBy>Tomáš Srba</cp:lastModifiedBy>
  <cp:lastPrinted>2014-02-28T09:52:57Z</cp:lastPrinted>
  <dcterms:created xsi:type="dcterms:W3CDTF">2009-04-08T07:15:50Z</dcterms:created>
  <dcterms:modified xsi:type="dcterms:W3CDTF">2025-07-31T07:20:08Z</dcterms:modified>
</cp:coreProperties>
</file>